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9.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10.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1.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mc:AlternateContent xmlns:mc="http://schemas.openxmlformats.org/markup-compatibility/2006">
    <mc:Choice Requires="x15">
      <x15ac:absPath xmlns:x15ac="http://schemas.microsoft.com/office/spreadsheetml/2010/11/ac" url="https://andium-my.sharepoint.com/personal/delahayer_andiumhomes_je/Documents/Desktop/Desktop Folder/Change Documents/Change 1117 - Update tenders portal page/"/>
    </mc:Choice>
  </mc:AlternateContent>
  <xr:revisionPtr revIDLastSave="0" documentId="8_{7BB3C3ED-34B8-40E4-B019-6C8C1C76B2E3}" xr6:coauthVersionLast="47" xr6:coauthVersionMax="47" xr10:uidLastSave="{00000000-0000-0000-0000-000000000000}"/>
  <bookViews>
    <workbookView xWindow="1560" yWindow="1560" windowWidth="21600" windowHeight="11295" firstSheet="2" activeTab="2" xr2:uid="{DB13C3D1-D91F-4ED7-B212-FED632E8572B}"/>
  </bookViews>
  <sheets>
    <sheet name="Input Sheet" sheetId="23" state="hidden" r:id="rId1"/>
    <sheet name="Start" sheetId="24" r:id="rId2"/>
    <sheet name="A Company Info" sheetId="1" r:id="rId3"/>
    <sheet name="B Financial" sheetId="3" r:id="rId4"/>
    <sheet name="C Insurance" sheetId="4" r:id="rId5"/>
    <sheet name="D Health &amp; Safety" sheetId="5" r:id="rId6"/>
    <sheet name="E Experience" sheetId="6" r:id="rId7"/>
    <sheet name="F Quality" sheetId="18" r:id="rId8"/>
    <sheet name="G Training" sheetId="19" r:id="rId9"/>
    <sheet name="H Environment" sheetId="20" r:id="rId10"/>
    <sheet name="I Training, Employment &amp; Data  " sheetId="27" r:id="rId11"/>
    <sheet name="J Cyber Security" sheetId="26" r:id="rId12"/>
    <sheet name="Summary" sheetId="21" state="hidden" r:id="rId13"/>
    <sheet name="Finish" sheetId="25" r:id="rId14"/>
  </sheets>
  <definedNames>
    <definedName name="Main_Contracting">'E Experience'!$E$6:$E$48</definedName>
    <definedName name="_xlnm.Print_Area" localSheetId="2">'A Company Info'!$A$1:$D$43</definedName>
    <definedName name="_xlnm.Print_Area" localSheetId="3">'B Financial'!$A$1:$D$25</definedName>
    <definedName name="_xlnm.Print_Area" localSheetId="4">'C Insurance'!$A$1:$D$16</definedName>
    <definedName name="_xlnm.Print_Area" localSheetId="5">'D Health &amp; Safety'!$A$1:$D$27</definedName>
    <definedName name="_xlnm.Print_Area" localSheetId="6">'E Experience'!$A$1:$D$57</definedName>
    <definedName name="_xlnm.Print_Area" localSheetId="7">'F Quality'!$A$1:$D$19</definedName>
    <definedName name="_xlnm.Print_Area" localSheetId="13">Finish!$A$1:$E$32</definedName>
    <definedName name="_xlnm.Print_Area" localSheetId="8">'G Training'!$A$1:$D$19</definedName>
    <definedName name="_xlnm.Print_Area" localSheetId="9">'H Environment'!$A$1:$D$25</definedName>
    <definedName name="_xlnm.Print_Area" localSheetId="0">'Input Sheet'!$A$1:$X$3</definedName>
    <definedName name="_xlnm.Print_Area" localSheetId="1">Start!$A$1:$D$22</definedName>
    <definedName name="_xlnm.Print_Area" localSheetId="12">Summary!$A$1:$E$52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1" l="1"/>
  <c r="D19" i="21"/>
  <c r="D127" i="26"/>
  <c r="D125" i="26"/>
  <c r="D123" i="26"/>
  <c r="D121" i="26"/>
  <c r="D14" i="5"/>
  <c r="D18" i="27"/>
  <c r="B19" i="21" l="1"/>
  <c r="B34" i="21" s="1"/>
  <c r="D288" i="26"/>
  <c r="D287" i="26"/>
  <c r="D286" i="26"/>
  <c r="D285" i="26"/>
  <c r="D284" i="26"/>
  <c r="D283" i="26"/>
  <c r="D282" i="26"/>
  <c r="D117" i="26"/>
  <c r="D115" i="26"/>
  <c r="D113" i="26"/>
  <c r="D110" i="26"/>
  <c r="D108" i="26"/>
  <c r="D106" i="26"/>
  <c r="D104" i="26"/>
  <c r="D101" i="26"/>
  <c r="D99" i="26"/>
  <c r="D97" i="26"/>
  <c r="D95" i="26"/>
  <c r="D93" i="26"/>
  <c r="D91" i="26"/>
  <c r="D88" i="26"/>
  <c r="D86" i="26"/>
  <c r="D84" i="26"/>
  <c r="D82" i="26"/>
  <c r="D80" i="26"/>
  <c r="D77" i="26"/>
  <c r="D75" i="26"/>
  <c r="D73" i="26"/>
  <c r="D71" i="26"/>
  <c r="D69" i="26"/>
  <c r="D67" i="26"/>
  <c r="D64" i="26"/>
  <c r="D62" i="26"/>
  <c r="D60" i="26"/>
  <c r="D58" i="26"/>
  <c r="D56" i="26"/>
  <c r="D54" i="26"/>
  <c r="D52" i="26"/>
  <c r="D50" i="26"/>
  <c r="D48" i="26"/>
  <c r="D47" i="26"/>
  <c r="D45" i="26"/>
  <c r="D43" i="26"/>
  <c r="D41" i="26"/>
  <c r="D39" i="26"/>
  <c r="D37" i="26"/>
  <c r="D35" i="26"/>
  <c r="D33" i="26"/>
  <c r="D31" i="26"/>
  <c r="D24" i="26"/>
  <c r="D22" i="26"/>
  <c r="D20" i="26"/>
  <c r="D18" i="26"/>
  <c r="D16" i="26"/>
  <c r="D8" i="26"/>
  <c r="D6" i="26"/>
  <c r="D5" i="26"/>
  <c r="D3" i="26"/>
  <c r="B18" i="21"/>
  <c r="B33" i="21" s="1"/>
  <c r="J50" i="27"/>
  <c r="G50" i="27" s="1"/>
  <c r="D45" i="27"/>
  <c r="D35" i="27"/>
  <c r="D33" i="27"/>
  <c r="D31" i="27"/>
  <c r="D29" i="27"/>
  <c r="D28" i="27"/>
  <c r="D27" i="27"/>
  <c r="G26" i="27"/>
  <c r="D26" i="27"/>
  <c r="D25" i="27"/>
  <c r="D23" i="27"/>
  <c r="D22" i="27"/>
  <c r="D20" i="27"/>
  <c r="D16" i="27"/>
  <c r="D10" i="27"/>
  <c r="D7" i="27"/>
  <c r="D5" i="27"/>
  <c r="D3" i="27"/>
  <c r="G18" i="21" l="1"/>
  <c r="D18" i="21" s="1"/>
  <c r="D289" i="26"/>
  <c r="G19" i="21" s="1"/>
  <c r="C291" i="26"/>
  <c r="C290" i="26"/>
  <c r="C214" i="27"/>
  <c r="C213" i="27"/>
  <c r="C212" i="27"/>
  <c r="C289" i="26" l="1"/>
  <c r="D8" i="20"/>
  <c r="J42" i="1"/>
  <c r="G42" i="1" s="1"/>
  <c r="D42" i="1"/>
  <c r="D8" i="4" l="1"/>
  <c r="D5" i="4"/>
  <c r="G6" i="20"/>
  <c r="G16" i="19"/>
  <c r="G14" i="19"/>
  <c r="G6" i="19"/>
  <c r="G12" i="18"/>
  <c r="D55" i="6"/>
  <c r="D52" i="6"/>
  <c r="D45" i="6"/>
  <c r="D42" i="6"/>
  <c r="D35" i="6"/>
  <c r="D32" i="6"/>
  <c r="D25" i="6"/>
  <c r="D22" i="6"/>
  <c r="D17" i="3" l="1"/>
  <c r="J34" i="1"/>
  <c r="G34" i="1" s="1"/>
  <c r="J40" i="1"/>
  <c r="G40" i="1" s="1"/>
  <c r="D24" i="3"/>
  <c r="D22" i="3"/>
  <c r="D21" i="3"/>
  <c r="D12" i="18"/>
  <c r="D10" i="18"/>
  <c r="D26" i="5"/>
  <c r="D24" i="5"/>
  <c r="D22" i="5"/>
  <c r="D5" i="3"/>
  <c r="D32" i="1"/>
  <c r="D6" i="18"/>
  <c r="G25" i="21" l="1"/>
  <c r="D15" i="3"/>
  <c r="D13" i="3"/>
  <c r="D11" i="3"/>
  <c r="D9" i="3"/>
  <c r="D3" i="3"/>
  <c r="D14" i="19"/>
  <c r="D16" i="19"/>
  <c r="D40" i="1"/>
  <c r="D34" i="1"/>
  <c r="D24" i="1"/>
  <c r="G24" i="1" l="1"/>
  <c r="J36" i="1"/>
  <c r="G36" i="1" s="1"/>
  <c r="J38" i="1"/>
  <c r="G38" i="1" s="1"/>
  <c r="D10" i="5" l="1"/>
  <c r="D8" i="5"/>
  <c r="D4" i="19"/>
  <c r="D20" i="5"/>
  <c r="D20" i="3"/>
  <c r="G41" i="21"/>
  <c r="D41" i="21" s="1"/>
  <c r="G42" i="21"/>
  <c r="D46" i="21" s="1"/>
  <c r="G36" i="3"/>
  <c r="D38" i="1"/>
  <c r="D36" i="1"/>
  <c r="G10" i="18"/>
  <c r="G22" i="6"/>
  <c r="G25" i="6"/>
  <c r="G28" i="6"/>
  <c r="G30" i="6"/>
  <c r="G32" i="6"/>
  <c r="G35" i="6"/>
  <c r="G38" i="6"/>
  <c r="G40" i="6"/>
  <c r="G42" i="6"/>
  <c r="G45" i="6"/>
  <c r="G48" i="6"/>
  <c r="G50" i="6"/>
  <c r="G52" i="6"/>
  <c r="G55" i="6"/>
  <c r="G20" i="6"/>
  <c r="D12" i="19"/>
  <c r="D4" i="20"/>
  <c r="D6" i="20"/>
  <c r="G22" i="25" s="1"/>
  <c r="D6" i="19"/>
  <c r="D18" i="18"/>
  <c r="D16" i="18"/>
  <c r="D14" i="18"/>
  <c r="D8" i="18"/>
  <c r="D4" i="18"/>
  <c r="D18" i="5"/>
  <c r="D16" i="5"/>
  <c r="D12" i="5"/>
  <c r="D6" i="5"/>
  <c r="D4" i="5"/>
  <c r="D7" i="4"/>
  <c r="D4" i="4"/>
  <c r="I31" i="25"/>
  <c r="J31" i="25" s="1"/>
  <c r="I29" i="25"/>
  <c r="J29" i="25" s="1"/>
  <c r="I28" i="25"/>
  <c r="G28" i="25"/>
  <c r="I27" i="25"/>
  <c r="G27" i="25"/>
  <c r="AJ3" i="23"/>
  <c r="AI3" i="23"/>
  <c r="AH3" i="23"/>
  <c r="AG3" i="23"/>
  <c r="AF3" i="23"/>
  <c r="AE3" i="23"/>
  <c r="AD3" i="23"/>
  <c r="AC3" i="23"/>
  <c r="AB3" i="23"/>
  <c r="AA3" i="23"/>
  <c r="Z3" i="23"/>
  <c r="Y3" i="23"/>
  <c r="X3" i="23"/>
  <c r="W3" i="23"/>
  <c r="V3" i="23"/>
  <c r="U3" i="23"/>
  <c r="T3" i="23"/>
  <c r="S3" i="23"/>
  <c r="R3" i="23"/>
  <c r="Q3" i="23"/>
  <c r="P3" i="23"/>
  <c r="O3" i="23"/>
  <c r="N3" i="23"/>
  <c r="I3" i="23"/>
  <c r="J3" i="23" s="1"/>
  <c r="K3" i="23"/>
  <c r="L3" i="23" s="1"/>
  <c r="M3" i="23" s="1"/>
  <c r="H3" i="23"/>
  <c r="G3" i="23"/>
  <c r="E3" i="23"/>
  <c r="I26" i="21"/>
  <c r="J26" i="21" s="1"/>
  <c r="I27" i="21"/>
  <c r="I28" i="21"/>
  <c r="I29" i="21"/>
  <c r="J29" i="21" s="1"/>
  <c r="I30" i="21"/>
  <c r="J30" i="21" s="1"/>
  <c r="I31" i="21"/>
  <c r="J31" i="21" s="1"/>
  <c r="I32" i="21"/>
  <c r="J32" i="21" s="1"/>
  <c r="I25" i="21"/>
  <c r="J25" i="21" s="1"/>
  <c r="G28" i="21"/>
  <c r="G27" i="21"/>
  <c r="G8" i="20"/>
  <c r="G4" i="20"/>
  <c r="G12" i="19"/>
  <c r="G10" i="19"/>
  <c r="G8" i="19"/>
  <c r="G4" i="19"/>
  <c r="G16" i="18"/>
  <c r="G14" i="18"/>
  <c r="G18" i="18"/>
  <c r="G8" i="18"/>
  <c r="G6" i="18"/>
  <c r="G4" i="18"/>
  <c r="G18" i="6"/>
  <c r="G17" i="3"/>
  <c r="G15" i="3"/>
  <c r="G13" i="3"/>
  <c r="G11" i="3"/>
  <c r="G9" i="3"/>
  <c r="D8" i="1"/>
  <c r="D30" i="1"/>
  <c r="D26" i="1"/>
  <c r="D8" i="19"/>
  <c r="D10" i="19"/>
  <c r="D20" i="6"/>
  <c r="D48" i="6"/>
  <c r="D38" i="6"/>
  <c r="D28" i="6"/>
  <c r="D18" i="6"/>
  <c r="D28" i="1"/>
  <c r="D20" i="1"/>
  <c r="D18" i="1"/>
  <c r="D50" i="6"/>
  <c r="D30" i="6"/>
  <c r="D40" i="6"/>
  <c r="D16" i="1"/>
  <c r="D14" i="1"/>
  <c r="D12" i="1"/>
  <c r="D10" i="1"/>
  <c r="D3" i="1"/>
  <c r="B17" i="21"/>
  <c r="B32" i="21" s="1"/>
  <c r="B16" i="21"/>
  <c r="B31" i="21" s="1"/>
  <c r="B15" i="21"/>
  <c r="B30" i="21" s="1"/>
  <c r="B14" i="21"/>
  <c r="B29" i="21" s="1"/>
  <c r="B13" i="21"/>
  <c r="B28" i="21" s="1"/>
  <c r="B12" i="21"/>
  <c r="B27" i="21" s="1"/>
  <c r="B11" i="21"/>
  <c r="B26" i="21" s="1"/>
  <c r="B10" i="21"/>
  <c r="B25" i="21" s="1"/>
  <c r="D6" i="21"/>
  <c r="D5" i="21"/>
  <c r="C3" i="23" s="1"/>
  <c r="D4" i="21"/>
  <c r="B3" i="23" s="1"/>
  <c r="D3" i="21"/>
  <c r="D2" i="21"/>
  <c r="A3" i="23" s="1"/>
  <c r="B39" i="20"/>
  <c r="B33" i="19"/>
  <c r="B33" i="18"/>
  <c r="B44" i="5"/>
  <c r="G15" i="21"/>
  <c r="D15" i="21" s="1"/>
  <c r="F26" i="21" l="1"/>
  <c r="G26" i="21"/>
  <c r="K26" i="21" s="1"/>
  <c r="G32" i="21"/>
  <c r="K32" i="21" s="1"/>
  <c r="D32" i="21" s="1"/>
  <c r="G17" i="21"/>
  <c r="D17" i="21" s="1"/>
  <c r="G15" i="25"/>
  <c r="H13" i="25"/>
  <c r="G13" i="25"/>
  <c r="G23" i="25"/>
  <c r="G21" i="25"/>
  <c r="G12" i="21"/>
  <c r="D12" i="21" s="1"/>
  <c r="G5" i="3"/>
  <c r="D7" i="3"/>
  <c r="D44" i="21"/>
  <c r="G24" i="3"/>
  <c r="G16" i="25"/>
  <c r="G13" i="21"/>
  <c r="D13" i="21" s="1"/>
  <c r="H14" i="25"/>
  <c r="G31" i="21"/>
  <c r="K31" i="21" s="1"/>
  <c r="D31" i="21" s="1"/>
  <c r="G17" i="25"/>
  <c r="G10" i="21"/>
  <c r="D10" i="21" s="1"/>
  <c r="H12" i="25"/>
  <c r="D43" i="21"/>
  <c r="G30" i="21"/>
  <c r="K30" i="21" s="1"/>
  <c r="D30" i="21" s="1"/>
  <c r="H10" i="21"/>
  <c r="G16" i="21"/>
  <c r="D16" i="21" s="1"/>
  <c r="G12" i="25"/>
  <c r="G14" i="21"/>
  <c r="D14" i="21" s="1"/>
  <c r="K25" i="21"/>
  <c r="D25" i="21" s="1"/>
  <c r="D42" i="21"/>
  <c r="G29" i="25"/>
  <c r="K29" i="25" s="1"/>
  <c r="D45" i="21"/>
  <c r="G29" i="21"/>
  <c r="K29" i="21" s="1"/>
  <c r="D29" i="21" s="1"/>
  <c r="G31" i="25"/>
  <c r="K31" i="25" s="1"/>
  <c r="D26" i="21" l="1"/>
  <c r="D36" i="21" s="1"/>
  <c r="G14" i="25"/>
  <c r="G11" i="21"/>
  <c r="D11" i="21" s="1"/>
  <c r="H11" i="21"/>
  <c r="G48" i="21"/>
  <c r="H48" i="21"/>
  <c r="D48" i="21" l="1"/>
  <c r="D3" i="23" s="1"/>
  <c r="G21" i="21"/>
  <c r="D21" i="21" l="1"/>
</calcChain>
</file>

<file path=xl/sharedStrings.xml><?xml version="1.0" encoding="utf-8"?>
<sst xmlns="http://schemas.openxmlformats.org/spreadsheetml/2006/main" count="728" uniqueCount="377">
  <si>
    <t>INPUT SHEET</t>
  </si>
  <si>
    <t>CONTRACTOR</t>
  </si>
  <si>
    <t>CONTACT NUMBER</t>
  </si>
  <si>
    <t>CONTACT EMAIL</t>
  </si>
  <si>
    <t>SIZE OF BUSINESS</t>
  </si>
  <si>
    <t>AVERAGE TURNOVER</t>
  </si>
  <si>
    <t>QUESTIONNAIRE LAST UPDATED</t>
  </si>
  <si>
    <t>CONTRACTOR CONFIRMED UP TO DATE PASSPORT 2 SAFETY</t>
  </si>
  <si>
    <t>CONTRACTOR CONFIRMED UP TO DATE ASBESTOS AWARENESS</t>
  </si>
  <si>
    <t>DATE OF EXPIRY OF EMPLOYERS LIABILITY INSURANCE</t>
  </si>
  <si>
    <t>DAYS UNTIL EXPIRY EL</t>
  </si>
  <si>
    <t>DATE OF EXPIRY OF PUBLIC LIABILITY INSURANCE</t>
  </si>
  <si>
    <t>DAYS UNTIL EXPIRY PL</t>
  </si>
  <si>
    <t>Main Contracting</t>
  </si>
  <si>
    <t>Electrical Works</t>
  </si>
  <si>
    <t>Groundworks</t>
  </si>
  <si>
    <t>Landscaping</t>
  </si>
  <si>
    <t>Lifts, Hoists and Tracks</t>
  </si>
  <si>
    <t>Kitchens and Bathrooms</t>
  </si>
  <si>
    <t>Window and Door Replacements</t>
  </si>
  <si>
    <t>Decoration</t>
  </si>
  <si>
    <t>Drainage</t>
  </si>
  <si>
    <t>Plumbing</t>
  </si>
  <si>
    <t>Cleaning</t>
  </si>
  <si>
    <t>Access</t>
  </si>
  <si>
    <t>Mechanical Works</t>
  </si>
  <si>
    <t>Roofing</t>
  </si>
  <si>
    <t>Consultant - Design &amp; Specification</t>
  </si>
  <si>
    <t>Consultant - Contract Administration</t>
  </si>
  <si>
    <t>Consultant - Structural Engineering</t>
  </si>
  <si>
    <t>Consultant - Quantity Surveying</t>
  </si>
  <si>
    <t>Consultant - Technical Specialism</t>
  </si>
  <si>
    <t>Consultant - M&amp;E Consultant</t>
  </si>
  <si>
    <t>Consultant - Surveying</t>
  </si>
  <si>
    <t>Consultant - Architecture</t>
  </si>
  <si>
    <t>Other</t>
  </si>
  <si>
    <t>Yes</t>
  </si>
  <si>
    <t>No</t>
  </si>
  <si>
    <t>Public Limited</t>
  </si>
  <si>
    <t>Limited</t>
  </si>
  <si>
    <t>Sole Trader</t>
  </si>
  <si>
    <t>Partnership</t>
  </si>
  <si>
    <t>Voluntary</t>
  </si>
  <si>
    <t>Charity</t>
  </si>
  <si>
    <t>Consortium</t>
  </si>
  <si>
    <t>&lt;10</t>
  </si>
  <si>
    <t>11-20</t>
  </si>
  <si>
    <t>21-30</t>
  </si>
  <si>
    <t>31-50</t>
  </si>
  <si>
    <t>51+</t>
  </si>
  <si>
    <t>ANDIUM HOMES APPROVED CONTRACTOR LIST QUESTIONNAIRE</t>
  </si>
  <si>
    <t>INTRODUCTION</t>
  </si>
  <si>
    <r>
      <t xml:space="preserve">The purpose of this questionnaire is to check your company details to ensure that you have the legal, regulatory and other minimum requirements necessary to allow you to tender revenue projects without filling in a questionnaire each time i.e. tender for planned maintenance, repairs and certain refurbishment and new build projects, dependant upon project value. </t>
    </r>
    <r>
      <rPr>
        <b/>
        <sz val="8"/>
        <rFont val="Century Gothic"/>
        <family val="2"/>
      </rPr>
      <t>*Your invitation to tender is  a right reserved by the appropriate individual and completion of this document does not guarantee you the right to tender any/all single relevant projects*</t>
    </r>
  </si>
  <si>
    <t>Unless otherwise directed, you will only need to complete this questionnaire once and then update your details on a yearly basis to remain on the Approved Consultant List for all Andium Homes works. *Andium Homes reserves the right to withdraw your company from the Approved Consultants List at any time without warning for non-performance or if you do not update your details in a timely manner. *Andium Homes also reserves the right to continue to send out further project specific PQQ questionnaires if deemed necessary*.</t>
  </si>
  <si>
    <t xml:space="preserve">Andium Homes has a responsibility to ensure it purchases in accordance with the principals of Best Value when procuring goods and services. </t>
  </si>
  <si>
    <t xml:space="preserve">In sourcing contractors that will provide a service, Andium Homes is seeking to ensure that it identifies organisations that are:
• Legitimate; 
• Financially stable;
• Operate in a responsible manner, and in compliance with relevant legislation;
• Show a commitment to training and development; and
• Show a commitment to minimising any negative environmental impact.
</t>
  </si>
  <si>
    <r>
      <rPr>
        <b/>
        <sz val="8"/>
        <rFont val="Century Gothic"/>
        <family val="2"/>
      </rPr>
      <t>Please note:</t>
    </r>
    <r>
      <rPr>
        <sz val="8"/>
        <rFont val="Century Gothic"/>
        <family val="2"/>
      </rPr>
      <t xml:space="preserve"> responses will only be evaluated in accordance with the information submitted within the PQQ and not on historic information/relationships. If the assessment panel feel that information provided needs further clarification, or require further supporting documentation, they reserve the right to make such a request.</t>
    </r>
  </si>
  <si>
    <t>GETTING STARTED</t>
  </si>
  <si>
    <t>Applicants are asked to complete this document electronically, saving additional information if required as directed to in the question.</t>
  </si>
  <si>
    <t xml:space="preserve">This PQQ asks many questions about the applicant and is designed to be completed and submitted electronically. Some questions require the applicant to answer 'yes' or 'no' by marking the appropriate box and others require short answers for which space is provided.  </t>
  </si>
  <si>
    <t>Applicants who fail to answer any or all of the questions, may be excluded from further consideration by Andium Homes. Applicants should therefore make every effort to answer all sections of the PQQ.  If a question is irrelevant, please enter ‘not applicable’.</t>
  </si>
  <si>
    <r>
      <t xml:space="preserve">At the end of the questionnaire the contractor will receive a score and pass mark, to give an indication of the result. This is </t>
    </r>
    <r>
      <rPr>
        <b/>
        <sz val="8"/>
        <rFont val="Century Gothic"/>
        <family val="2"/>
      </rPr>
      <t>NOT</t>
    </r>
    <r>
      <rPr>
        <sz val="8"/>
        <rFont val="Century Gothic"/>
        <family val="2"/>
      </rPr>
      <t xml:space="preserve"> the final result and an Andium Homes employee will write to you confirming whether your application has been successful. </t>
    </r>
  </si>
  <si>
    <t>Following the submission of your application, should there be any significant changes to the company which materially affect the information previously submitted, applicants are asked to notify Andium Homes.  We may request that these changes are updated on the questionnaire.</t>
  </si>
  <si>
    <t xml:space="preserve">The information provided is utilised for evaluation purposes only and shall remain confidential and restricted to those with legitimate professional requirements to access it or to those to whom it may be required by law, a court of competent jurisdiction or any governmental or regulatory authority.  </t>
  </si>
  <si>
    <r>
      <t xml:space="preserve">Please press the </t>
    </r>
    <r>
      <rPr>
        <b/>
        <sz val="8"/>
        <color rgb="FFFF0000"/>
        <rFont val="Century Gothic"/>
        <family val="2"/>
      </rPr>
      <t>START</t>
    </r>
    <r>
      <rPr>
        <sz val="8"/>
        <rFont val="Century Gothic"/>
        <family val="2"/>
      </rPr>
      <t xml:space="preserve"> button to open the questionnaire. </t>
    </r>
  </si>
  <si>
    <t>SECTION A - Company Information</t>
  </si>
  <si>
    <t>Item</t>
  </si>
  <si>
    <t>Information Required</t>
  </si>
  <si>
    <t>Response</t>
  </si>
  <si>
    <t>Instructions</t>
  </si>
  <si>
    <t>Evaluation</t>
  </si>
  <si>
    <t>Company name.</t>
  </si>
  <si>
    <t>Name</t>
  </si>
  <si>
    <t>Information</t>
  </si>
  <si>
    <t xml:space="preserve">Registered address of the company. </t>
  </si>
  <si>
    <t>Address 1</t>
  </si>
  <si>
    <t>Address 2</t>
  </si>
  <si>
    <t>Country</t>
  </si>
  <si>
    <t>Post Code</t>
  </si>
  <si>
    <t>Principal contact name and position.</t>
  </si>
  <si>
    <t>Telephone number.</t>
  </si>
  <si>
    <t>Number</t>
  </si>
  <si>
    <t>Email address.</t>
  </si>
  <si>
    <t>e.g. steve@job.com</t>
  </si>
  <si>
    <t>Company registration number.</t>
  </si>
  <si>
    <t>Type of company i.e.: PLC, Limited, Partnership, etc.</t>
  </si>
  <si>
    <t>Select from drop down</t>
  </si>
  <si>
    <t>Is the company a Consortium?</t>
  </si>
  <si>
    <t>If so please state name of the Consortium and other parties involved.</t>
  </si>
  <si>
    <t>Name if applicable</t>
  </si>
  <si>
    <t>Are there any pending court or tribunal hearings (including Health &amp; Safety and prohibition notices) against the company or have you been involved in any over the last 5 years?</t>
  </si>
  <si>
    <t>Scored</t>
  </si>
  <si>
    <t>If yes to the above, please give details (continuing on a separate sheet if necessary):</t>
  </si>
  <si>
    <t>Details if necessary</t>
  </si>
  <si>
    <t>Do any of the companies employees have a relationship with any Board Member or employee of Andium Homes?</t>
  </si>
  <si>
    <t>If yes to the above, please state their name.</t>
  </si>
  <si>
    <t>How many people does the company currently employ?</t>
  </si>
  <si>
    <t>Banded</t>
  </si>
  <si>
    <t>Please confirm you have enclosed a company structure chart showing both the organisational structure and ownership structure.</t>
  </si>
  <si>
    <t xml:space="preserve">Please confirm that you have enclosed a copy of your business licence (or correspondence to the contrary) from the Population Office for the company that will be providing the product or service. </t>
  </si>
  <si>
    <t>Can your  company confirm that it is working in accordance with Control of Housing and Work (Jersey) Law 2012, if applicable?</t>
  </si>
  <si>
    <t>Are you a Jersey Living Wage Accredited employer? (Andium Homes is looking to become Living Wage Accredited and requires the same of its contractors).</t>
  </si>
  <si>
    <t>Scored (pass or fail). Yes/No/NA</t>
  </si>
  <si>
    <t>If no to the above do you pay all your direct employees the Living Wage?</t>
  </si>
  <si>
    <t>N/A</t>
  </si>
  <si>
    <t>SECTION B - Financial Information</t>
  </si>
  <si>
    <t>Please confirm agreement to receiving payment by Bankers' Automated Clearing System (‘BACS’)?</t>
  </si>
  <si>
    <t>Have any of the directors, employees or any part of the organisational structure seeking approved status, been subject to bankruptcy, insolvency or receivership proceedings; and or suspended or barred from doing business; and or arrested for any legal or regulatory breach that relates to improper business conduct?</t>
  </si>
  <si>
    <t>Scored (pass or fail). Yes/No</t>
  </si>
  <si>
    <t>Provide information</t>
  </si>
  <si>
    <t>Are you able to give us permission to make enquiries with the relevant authorities, including but not limited to the Customer and Local Services Department, regarding any information submitted as part of this application.</t>
  </si>
  <si>
    <t>Add N/A for UK companies</t>
  </si>
  <si>
    <t xml:space="preserve">Andium Homes may use a credit reference agency to check financial status. Please confirm your consent for a financial check to be carried out on your organisation, if necessary? </t>
  </si>
  <si>
    <t>Are your organisations tax payments up to date?</t>
  </si>
  <si>
    <t>Are your organisations Social Security payments up to date?</t>
  </si>
  <si>
    <t>Please give the approximate value of assets held by the company applying for approved status (£)</t>
  </si>
  <si>
    <t>Provide ~value</t>
  </si>
  <si>
    <t xml:space="preserve">Applicants are asked to complete the following  for the most recent 3 completed years of trading (most recent year first), for all trading by the applicant only (i.e. not including other members of a Consortium). </t>
  </si>
  <si>
    <t>Year 1 Turnover Most Recent (£)</t>
  </si>
  <si>
    <t>Provide Amount</t>
  </si>
  <si>
    <t>This is useful information and should be scored to penalise if the company decided not to provide</t>
  </si>
  <si>
    <t>Year 2 Turnover (£)</t>
  </si>
  <si>
    <t>Year 3 Turnover  (£)</t>
  </si>
  <si>
    <t>Andium Homes may request a copy of your company accounts for the last 3 financial years before placing any contracts. Do you have any objections to supplying this information if requested?</t>
  </si>
  <si>
    <t>PT - the yes and no's are not scoring as such</t>
  </si>
  <si>
    <t>SECTION C - Insurance Information</t>
  </si>
  <si>
    <r>
      <t xml:space="preserve">Andium Homes </t>
    </r>
    <r>
      <rPr>
        <b/>
        <u/>
        <sz val="8"/>
        <color rgb="FF000000"/>
        <rFont val="Century Gothic"/>
        <family val="2"/>
      </rPr>
      <t>requires evidence</t>
    </r>
    <r>
      <rPr>
        <sz val="8"/>
        <color rgb="FF000000"/>
        <rFont val="Century Gothic"/>
        <family val="2"/>
      </rPr>
      <t xml:space="preserve"> that all of our contractors have in place the relevant insurances required to comply with minimum statutory requirements, and to ensure the safe provision for their employees and members of the public.</t>
    </r>
  </si>
  <si>
    <t>Confirm evidence enclosed for required Employers Liability insurance cover
(minimum required £10,000,000.00).</t>
  </si>
  <si>
    <t>Pass / Fail</t>
  </si>
  <si>
    <t>Expiry Date.</t>
  </si>
  <si>
    <t>Enter date</t>
  </si>
  <si>
    <t>Confirm evidence enclosed for required Public Liability insurance cover (minimum required £5,000,000.00).</t>
  </si>
  <si>
    <t>As part of your services do you undertake any design work?</t>
  </si>
  <si>
    <t>If yes, please confirm that you have enclosed evidence of relevant and sufficient Professional Indemnity insurance cover.</t>
  </si>
  <si>
    <t>SECTION D - Health and Safety</t>
  </si>
  <si>
    <t>Please confirm that you have enclosed your Health and Safety Statement.</t>
  </si>
  <si>
    <t>Please confirm that the documents submitted are signed and dated by the Managing Director or Senior Partner and all documentation supplied meets and is specific to the requirements of Jersey legislation.</t>
  </si>
  <si>
    <t xml:space="preserve">Have your Senior and Junior employees attended Behavioural Safety Leadership Training (construction industry only)? Please add this training detail onto your training matrix (or table) to be provided with this submission. </t>
  </si>
  <si>
    <t>Pass / Fail - add N/A</t>
  </si>
  <si>
    <t xml:space="preserve">Have you provided in-house Behavioural Safety Leadership Training to your workforce (construction industry only)? Please add this training onto your training matrix (or table) to be provided with this submission. </t>
  </si>
  <si>
    <t>Please confirm that you have enclosed evidence of all relevant Health and Safety staff training undertaken, including any specialist training (in the form of a training matrix or table). Andium Homes requires that all personnel employed by you who will work on or visit our sites are in possession of a current Jersey Safety Awareness Test qualification and have received Asbestos Awareness training and that you will keep copies for review by Andium Homes if required.</t>
  </si>
  <si>
    <t>Please confirm that where any person you employ to work on or visit any of our sites is unable to understand English, you will ensure that they will have an opportunity to receive and understand all health and safety information, instruction and training they need to work safely. This must be undertaken by tranlation of the documentation into the persons preferred language.</t>
  </si>
  <si>
    <t>Please confirm that you will ensure that any subcontractor you employ to work on or visit any of our sites are in possession of a current Jersey Safety Awareness Test qualification and have received Asbestos Awareness training, and that you will keep copies of certificates for review by Andium Homes if required.</t>
  </si>
  <si>
    <t>Please confirm that you have enclosed evidence of a sample Risk Assessment and Safe System of Work for excavation works and working at height if a construction company (if not a construction company evidence of Assessments appropriate for the work your company undertakes).</t>
  </si>
  <si>
    <t>Please provide details of how your company manages and monitors Health and Safety performance (continuing on a separate sheet if necessary).</t>
  </si>
  <si>
    <t>Provide description</t>
  </si>
  <si>
    <r>
      <t xml:space="preserve">Scored </t>
    </r>
    <r>
      <rPr>
        <i/>
        <sz val="8"/>
        <rFont val="Century Gothic"/>
        <family val="2"/>
      </rPr>
      <t>- how is this scored?</t>
    </r>
  </si>
  <si>
    <t>Please provide details of any UK RIDDOR or equivalent reportable accidents or enforcement action that has occurred on projects your company has worked on over the last 5 years (continuing on a separate sheet if necessary).</t>
  </si>
  <si>
    <t>Scored - how is this scored?</t>
  </si>
  <si>
    <t>If a construction company please confirm you will discharge your obligations, as the client and the responsibility of the Lead Designers and Principle Contractor as required by the Health and Safety (Management in Construction) (Jersey) Regulations 2016 including the role of the client under Regulation 7 and the role of the Health and Safety Project Coordinator (Regulation 8).</t>
  </si>
  <si>
    <t>If a construction company please describe the processes your company has in place to embed Health and Safety within the company and assure sub-contractor / supplier compliance with company / statutory obligations</t>
  </si>
  <si>
    <t>SECTION E - Summary of Experience</t>
  </si>
  <si>
    <t>What types of work does your company undertake?</t>
  </si>
  <si>
    <t>Tick the relevant boxes</t>
  </si>
  <si>
    <t>Other please specify' is mentioned twice - remove one</t>
  </si>
  <si>
    <t>Consultant – Legal</t>
  </si>
  <si>
    <t>Please provide four case studies based on your company's experience. Andium Homes may make enquiries with the client to verify experience.</t>
  </si>
  <si>
    <t>Please ensure the client is notified and gives permission to be contacted by Andium Homes in this respect.</t>
  </si>
  <si>
    <t>Please ensure the Description of works is sufficiently detailed and accurately reflects the circumstances of the works undertaken.</t>
  </si>
  <si>
    <t>CASE STUDY 1</t>
  </si>
  <si>
    <t>Type of Works</t>
  </si>
  <si>
    <t>Description of works</t>
  </si>
  <si>
    <t>Enter description of works</t>
  </si>
  <si>
    <t>Client and Client contact details for references</t>
  </si>
  <si>
    <t>Enter client details</t>
  </si>
  <si>
    <t xml:space="preserve"> Approximate Value</t>
  </si>
  <si>
    <t>Enter value</t>
  </si>
  <si>
    <t>CASE STUDY 2</t>
  </si>
  <si>
    <t>CASE STUDY 3</t>
  </si>
  <si>
    <t>CASE STUDY 4</t>
  </si>
  <si>
    <t>SECTION F - Quality Management</t>
  </si>
  <si>
    <t>Do you have a policy and procedure for quality management and have you enclosed it with this document?</t>
  </si>
  <si>
    <t>Is your construction company registered with the Considerate Constructors Scheme?</t>
  </si>
  <si>
    <t>Add N/A to dropdown</t>
  </si>
  <si>
    <t>Do you have a customer care policy and have you enclosed it with this document?</t>
  </si>
  <si>
    <t>Please provide details of any professional or trade organisations and memberships to any professional bodies relevant to your profession e.g.: RICS, RIBA,  IOSH, ISO accreditations, that your company is a member of.</t>
  </si>
  <si>
    <t>Enter in</t>
  </si>
  <si>
    <t>How is this scored?</t>
  </si>
  <si>
    <t xml:space="preserve">Does your company (not group or subcontractors) hold registration/membership with any accredited self-certification schemes such as (but not limited to) FENSA, ECA or NICEIC?  If yes, please confirm if you have enclosed copies of current registration/membership certificates? </t>
  </si>
  <si>
    <t>Do you have procedures for periodically reviewing, correcting and improving quality performance?</t>
  </si>
  <si>
    <t>Do you have arrangements for ensuring that your own suppliers/sub-contractors apply quality management measures that are appropriate to the work for which they are being engaged?</t>
  </si>
  <si>
    <t>Please provide a brief description of your quality management procedures as identified in 6.6 &amp; 6.7 such as how you manage / ensure consistent quality on an ongoing day to day basis.</t>
  </si>
  <si>
    <t xml:space="preserve">SECTION G - Training &amp; Employment </t>
  </si>
  <si>
    <t>Does your company have experience of generating employment and training opportunities for long-term unemployed people and experience of promoting supply chain opportunities to new and small enterprises?</t>
  </si>
  <si>
    <t>Is it your policy as an employer to comply with all equality and diversity legislation applicable to Jersey?</t>
  </si>
  <si>
    <t>Please provide a list of training courses that you currently enrol your employees on.</t>
  </si>
  <si>
    <t>Please list the course names</t>
  </si>
  <si>
    <t>How many employees do you have that are currently going through apprenticeships or training schemes prior to professional qualification?</t>
  </si>
  <si>
    <t>Provide number</t>
  </si>
  <si>
    <t xml:space="preserve">Add N/A if there are no employees are </t>
  </si>
  <si>
    <t>Do you employ people from the Back to Work scheme?</t>
  </si>
  <si>
    <t xml:space="preserve">Add N/A if company is not local </t>
  </si>
  <si>
    <t xml:space="preserve">Do you have arrangements for ensuring that your suppliers and subcontractors are guarding against modern slavery? </t>
  </si>
  <si>
    <t>Scored. Yes/No/NA</t>
  </si>
  <si>
    <t>If you have answered yes to the above, please provide details
(continuing on a separate sheet if necessary).</t>
  </si>
  <si>
    <t>SECTION H - Waste Disposal and the Environment</t>
  </si>
  <si>
    <t>Is your company an ECO-ACTIVE business.</t>
  </si>
  <si>
    <t>Do you have a waste disposal policy including recycling and reusing waste.</t>
  </si>
  <si>
    <t>Please provide details of your waste disposal policy.</t>
  </si>
  <si>
    <t>Provide details</t>
  </si>
  <si>
    <t xml:space="preserve">How do you assess and monitor your environmental impact and performance (continuing on a separate sheet if necessary)? </t>
  </si>
  <si>
    <t>Do you have documented arrangements for ensuring that your environmental, social and governance procedures are effective in reducing/ preventing significant impacts on the environment?</t>
  </si>
  <si>
    <t>What arrangements do you have for ensuring that any suppliers you engage apply environmental protection measures that are appropriate to the activity for which they are being engaged?</t>
  </si>
  <si>
    <t>How are you attempting to reduce the carbon footprint throughout your supply chain (continuing on a separate sheet if necessary)?</t>
  </si>
  <si>
    <t>What methods / techniques are you using as a company to reduce your carbon footprint (continuing on a separate sheet if necessary)?</t>
  </si>
  <si>
    <t>Has your company committed to achieving net zero emissions by 2050?</t>
  </si>
  <si>
    <t>Scored. Yes/No</t>
  </si>
  <si>
    <t xml:space="preserve">Does your company have carbon emission reduction targets? </t>
  </si>
  <si>
    <t>As a company have you calculated your carbon emission data (in kg CO2 equivalent)? If so please provide.</t>
  </si>
  <si>
    <t>Space for Carbon Emission data</t>
  </si>
  <si>
    <t>SECTION I  - Training, Employment &amp; Data Protection</t>
  </si>
  <si>
    <t>Training and Employment Information Required</t>
  </si>
  <si>
    <t xml:space="preserve">Is training on data protection and information security provided to members of staff?  </t>
  </si>
  <si>
    <t>If yes please provide details of:</t>
  </si>
  <si>
    <t>a)         What training is provided</t>
  </si>
  <si>
    <t>b)         How frequently training is refreshed</t>
  </si>
  <si>
    <t>Where is your data held? For example some cloud based systems are not hosted in Jersey.</t>
  </si>
  <si>
    <t xml:space="preserve">Do you share Andium Homes data with data controllers outside of your group, such as sub-contractors?  </t>
  </si>
  <si>
    <t>Please confirm you are registered with the Jersey Office for the Information Commissioner by providing your registration number</t>
  </si>
  <si>
    <t xml:space="preserve">Does your organisation have an appointed Data Protection Officer or an individual responsible for personal data protection and security?  This can be a director or someone that is responsible for any staff or client data </t>
  </si>
  <si>
    <t>Do you maintain a register of third party data processors?</t>
  </si>
  <si>
    <t>Do you have a non-disclosure agreement in place with any third-parties?</t>
  </si>
  <si>
    <t>Please confirm that you have the following policies/ procedures in place:</t>
  </si>
  <si>
    <t>Data Protection Policy</t>
  </si>
  <si>
    <t>Document Retention, Disposal and Information Security policy</t>
  </si>
  <si>
    <t>Formal procedure for dealing with subject access requests</t>
  </si>
  <si>
    <t>Code of conduct for all employees, directors, associates and contractors</t>
  </si>
  <si>
    <t>Anti-bribery, anti-fraud and corruption policies</t>
  </si>
  <si>
    <t>If no to any of the above, please confirm if this is something your organisation is putting in place and provide an indicative timeframe for this.</t>
  </si>
  <si>
    <t>Please confirm that all of the above policies are reviewed annually</t>
  </si>
  <si>
    <t>Do you engage with any third parties (not within your group) to support your business in a way that would give them access to personal data held by your organisation (or on your behalf)?  If yes please provide:</t>
  </si>
  <si>
    <t>a) an outline of the services they provide</t>
  </si>
  <si>
    <t>b) what due diligence measure you have conducted on them</t>
  </si>
  <si>
    <t>c)  a copy of the contractual clause(s) in terms of service provision that you have agreed with them</t>
  </si>
  <si>
    <t>d) an outline of how you monitor their activities to ensure their compliance with their data protection and performance obligations</t>
  </si>
  <si>
    <t>Are you willing to sign a data processor agreement between your organisation and Andium Homes?</t>
  </si>
  <si>
    <t>If yes who will sign this agreement on behalf of your organisation (full name and email address only)</t>
  </si>
  <si>
    <t>Jersey</t>
  </si>
  <si>
    <t>Europe</t>
  </si>
  <si>
    <t>X</t>
  </si>
  <si>
    <t>√</t>
  </si>
  <si>
    <t>!</t>
  </si>
  <si>
    <t>SECTION J - Cyber Security</t>
  </si>
  <si>
    <t>General Information Required</t>
  </si>
  <si>
    <t>Are you able to lock down all data from a central location. I.e. is all data stored in one location, NOT across multiple devices which cannot be controlled if accessed or stolen.</t>
  </si>
  <si>
    <t>Are all computer administrative accounts on you system only used to perform purely administrative functions i.e. server maintenance, passwords etc NOT every day business activities?</t>
  </si>
  <si>
    <t>If yes are system administrative access privileges restricted to a limited number of authorised individuals?</t>
  </si>
  <si>
    <t>Are all smart devices and computer software kept up to date with regular updates and checked for update periodically?</t>
  </si>
  <si>
    <t>Please confirm which operating system your workstations run?</t>
  </si>
  <si>
    <t>Do you use shared drives i.e. dropbox etc for sensitive business functions such as HR and Finance?</t>
  </si>
  <si>
    <t>Is your firewall and Anti virus installed on all your computers and software regularly updated?</t>
  </si>
  <si>
    <t>Is the internet history for all your workstations retained for more than three months?</t>
  </si>
  <si>
    <t>Can any smart devices used for the business have the ability to be deleted or locked remotely in the event if stolen? I.e. "find my iPhone" has this function</t>
  </si>
  <si>
    <t>Are all your accounts password protected with strong complex password i.e. mix numbers, with upper and lower case characters and symbols</t>
  </si>
  <si>
    <t>How is your business data stored?</t>
  </si>
  <si>
    <t>Are accounts configured to lock out after a number of unsuccessful attempts?</t>
  </si>
  <si>
    <t>Are unnecessary user accounts on internal workstations (e.g. Guest, previous employees) removed or disabled? For example when someone leaves the organisation.</t>
  </si>
  <si>
    <t>Are user accounts assigned to specific individuals and are staff trained not to disclose their password to anyone?</t>
  </si>
  <si>
    <t>Are users prevented from installing any other applications?</t>
  </si>
  <si>
    <t xml:space="preserve">Is all data stored on local hard drives/store media encrypted? </t>
  </si>
  <si>
    <t>How often do you run antivirus and malware security scans of you system?</t>
  </si>
  <si>
    <t>Does your Anti-virus software scan through emails, download, attachments and external storage device before they are opened?</t>
  </si>
  <si>
    <t>Are USB and CD/DVD drives and devices locked down as standard on internal workstations?</t>
  </si>
  <si>
    <t>Does your Firewall block unapproved websites and links? And control access to the internet for all users and their machines (proxy server)?</t>
  </si>
  <si>
    <t>Has out-date or older software been removed from computer and network devices that are connected to or capable of connecting to the Internet?</t>
  </si>
  <si>
    <t>Has the auto-run feature been disabled (to prevent software programs running automatically when removable storage media is connected to a computer or network folders are mounted)?</t>
  </si>
  <si>
    <t>Have vulnerable services (e.g. Server Message Block (SMB), NetBIOS, Telnet, TFTP, RPC, rlogin, rsh or rexec) been disabled (blocked) by default and those that are allowed have a business justification?</t>
  </si>
  <si>
    <t>Does remote (Internet) access to commercially or personal sensitive data and critical information require authentication?</t>
  </si>
  <si>
    <t>Is a complete set of your organisation’s security policies available for review?</t>
  </si>
  <si>
    <t>Which information security certifications do you currently hold? Examples: NIST Cyber Security Framework, ISO 27001, IASME, Cyber Essentials, CE+, PCI DSS.</t>
  </si>
  <si>
    <t>Even if not formally certified, which security and other relevant standards do you follow?</t>
  </si>
  <si>
    <t>Which physical locations will store our data ? Please include third party service providers that you utilise, and backup facilities.</t>
  </si>
  <si>
    <t>Provide an overview of relevant physical security measures at the sites where customer data is stored or processed, or where development work takes place.</t>
  </si>
  <si>
    <t>Technical Information Required</t>
  </si>
  <si>
    <t>Provide an overview of your network security measures (e.g.  Network segmentation, firewalls, NAC, content filtering etc.)</t>
  </si>
  <si>
    <t>Describe the primary security measures applied to business systems (e.g. drive encryption, antivirus, EDR, security hardening etc.)</t>
  </si>
  <si>
    <t>What technical security measures have you implemented to counter phishing and other email-based threats?</t>
  </si>
  <si>
    <t>What patching policies and procedures are in place to ensure all devices are kept up to date?</t>
  </si>
  <si>
    <t>What vulnerability management processes do you have to identify security weaknesses before they are exploited?</t>
  </si>
  <si>
    <t>What forms of security logging and monitoring solutions do you have, besides default operating system event logging?</t>
  </si>
  <si>
    <t>People Information Required</t>
  </si>
  <si>
    <t>How do you ensure information security policies have been read and understood by staff?</t>
  </si>
  <si>
    <t>How do you ensure staff comply with security policies?</t>
  </si>
  <si>
    <t>What security awareness training do you provide to staff and how often?</t>
  </si>
  <si>
    <t>What staff screening checks are done, for both new and existing staff?</t>
  </si>
  <si>
    <t>Do you have a formally assigned Information Security Officer?</t>
  </si>
  <si>
    <t>Incident Response/Business Continuity Management Information Required</t>
  </si>
  <si>
    <t>What formal information security incident response procedures do you have in place? How are these tested?</t>
  </si>
  <si>
    <t>What process do you have for notifying customers of a suspected or actual data breach affecting their information?</t>
  </si>
  <si>
    <t>What protection do you have in place against service failures and environmental threats ? (e.g. power or communication failure, fire, flood, etc.)</t>
  </si>
  <si>
    <t xml:space="preserve">What backup procedures are in place to protect systems and data that you may hold on our behalf? </t>
  </si>
  <si>
    <t>How often are data recovery processes tested and how?</t>
  </si>
  <si>
    <t>Besides backups, what measures are in place to protect against ransomware attacks (please include technical and organisational controls)</t>
  </si>
  <si>
    <t>Assurance Information Required</t>
  </si>
  <si>
    <t>What types of information security risk assessments do you perform ? How often are these reviewed and updated?</t>
  </si>
  <si>
    <t>What forms of independent security assurance is undertaken and how often? (e.g. security audits, penetration tests, etc.)</t>
  </si>
  <si>
    <t>How do you manage risks and issues and ensure mitigation is timely and effective?</t>
  </si>
  <si>
    <t>Where you have sub-processors (subcontracted suppliers), how do you ensure they comply with your security policies?</t>
  </si>
  <si>
    <t>Access Controls Information Required</t>
  </si>
  <si>
    <t>Where line of business systems are accessed remotely from the internet, can you confirm that mandatory two-factor authentication is in place? Please give details.</t>
  </si>
  <si>
    <t>For multi-tenant platforms, how are different customers' data and access controls separated?</t>
  </si>
  <si>
    <t>To what extent to third-parties have access to your systems? How is this access controlled?</t>
  </si>
  <si>
    <t>Artificial Intelligence (AI) Information Required</t>
  </si>
  <si>
    <t>Do you use generative AI tools (e.g. ChatGPT, Copilot) in your operations? If so, which ones and for what purposes?</t>
  </si>
  <si>
    <t>What controls are in place to prevent misuse or data leakage through generative AI?</t>
  </si>
  <si>
    <t>What training do your staff receive on responsible AI use?</t>
  </si>
  <si>
    <t>How do you ensure ongoing awareness of AI risks and regulatory developments?</t>
  </si>
  <si>
    <t>Monthly</t>
  </si>
  <si>
    <t>Quarterly</t>
  </si>
  <si>
    <t>6 Monthly</t>
  </si>
  <si>
    <t>Annually</t>
  </si>
  <si>
    <t>Never</t>
  </si>
  <si>
    <t>Windows 10</t>
  </si>
  <si>
    <t>Windows 987</t>
  </si>
  <si>
    <t>Windows xp</t>
  </si>
  <si>
    <t>Mac OS X</t>
  </si>
  <si>
    <t>Mac OS 9</t>
  </si>
  <si>
    <t>Mac OS 8</t>
  </si>
  <si>
    <t xml:space="preserve">Central server, </t>
  </si>
  <si>
    <t xml:space="preserve">Workstation, </t>
  </si>
  <si>
    <t xml:space="preserve">cloud storage, </t>
  </si>
  <si>
    <t>email</t>
  </si>
  <si>
    <t>Other please specify</t>
  </si>
  <si>
    <t>SUMMARY</t>
  </si>
  <si>
    <t>Company</t>
  </si>
  <si>
    <t>Principle Contact</t>
  </si>
  <si>
    <t>Telephone</t>
  </si>
  <si>
    <t>Email</t>
  </si>
  <si>
    <t>Number of Employees</t>
  </si>
  <si>
    <t>MANDATORY QUESTIONS</t>
  </si>
  <si>
    <t>Section</t>
  </si>
  <si>
    <t>Contractors must complete all questions to pass this section</t>
  </si>
  <si>
    <t>Mandatory Questions Completed</t>
  </si>
  <si>
    <t>SCORED QUESTIONS</t>
  </si>
  <si>
    <t>Weighting</t>
  </si>
  <si>
    <t>Score</t>
  </si>
  <si>
    <t xml:space="preserve"> -</t>
  </si>
  <si>
    <t>NOT SCORED</t>
  </si>
  <si>
    <t xml:space="preserve"> - </t>
  </si>
  <si>
    <t>Total Score</t>
  </si>
  <si>
    <t>BANDING CATEGORY AND RISK</t>
  </si>
  <si>
    <t>Size of Business</t>
  </si>
  <si>
    <t>Average Turnover</t>
  </si>
  <si>
    <t>New Business</t>
  </si>
  <si>
    <t xml:space="preserve">&lt;3 Years </t>
  </si>
  <si>
    <t>Small Business</t>
  </si>
  <si>
    <t>£300k +</t>
  </si>
  <si>
    <t>Small - Medium Business</t>
  </si>
  <si>
    <t>£600k +</t>
  </si>
  <si>
    <t>Medium Business</t>
  </si>
  <si>
    <t>£1.2m +</t>
  </si>
  <si>
    <t>Medium Large Business</t>
  </si>
  <si>
    <t>£3m +</t>
  </si>
  <si>
    <t>Large Business</t>
  </si>
  <si>
    <t>£5m +</t>
  </si>
  <si>
    <t>NOTE: Andium Homes reserves the right to mark down any section that has been completed incorrectly.</t>
  </si>
  <si>
    <t>NOTE: If a contractor acts fraudulently completing in this questionnaire, they will be struck-off the Approved List.</t>
  </si>
  <si>
    <t>FINISHING INSTRUCTIONS</t>
  </si>
  <si>
    <t>DECLARATION</t>
  </si>
  <si>
    <t>This documentation is a true and accurate representation of my organisations, financial standing, process, procedures and experience. All documentation is present/enclosed and has been prepared in line with current legislative requirements.</t>
  </si>
  <si>
    <t>Please electronically sign below</t>
  </si>
  <si>
    <t>i.e. j.smith 20/01/2024</t>
  </si>
  <si>
    <t>Add another box stating 'Position within company'</t>
  </si>
  <si>
    <t>and confirm position/role within company below</t>
  </si>
  <si>
    <t>i.e. Operations Director</t>
  </si>
  <si>
    <t>CHECKLIST</t>
  </si>
  <si>
    <t>change to 'from the Population Office'</t>
  </si>
  <si>
    <t>Add 'Enclosed (IF APPLICABLE) company structure chart'</t>
  </si>
  <si>
    <t>Add 'Enclosed evidence of any professional or trade organisations and memberships to any professional bodies'</t>
  </si>
  <si>
    <t>Add 'Enclosed evidence of registration/membership with any accredited self-certification schemes'</t>
  </si>
  <si>
    <t>Remove ideally from (ideally in the form of a training matrix) and change to 'Enclosed evidence of relevant training (including H&amp;S training) in the form of a training matrix'</t>
  </si>
  <si>
    <t>Add 'if a construction company (or if not a construction company evidence of Assessments appropriate for the work your company undertakes)'</t>
  </si>
  <si>
    <t>FINISH</t>
  </si>
  <si>
    <t>Add 'Enclosed membership or certification to any professional or trade organisations and membership to professional bodies</t>
  </si>
  <si>
    <t>Save this worksheet onto your hard drive</t>
  </si>
  <si>
    <t xml:space="preserve">Attach the whole spread sheet (in excel format) to an email and submit with all of the supporting documentation i.e. insurances </t>
  </si>
  <si>
    <t xml:space="preserve">Await email confirmation of acceptance of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</si>
</sst>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44" x14ac:knownFonts="1">
    <font>
      <sz val="11"/>
      <color theme="1"/>
      <name val="Calibri"/>
      <family val="2"/>
      <scheme val="minor"/>
    </font>
    <font>
      <b/>
      <sz val="11"/>
      <color theme="1"/>
      <name val="Calibri"/>
      <family val="2"/>
      <scheme val="minor"/>
    </font>
    <font>
      <b/>
      <sz val="9"/>
      <color rgb="FF000000"/>
      <name val="Century Gothic"/>
      <family val="2"/>
    </font>
    <font>
      <b/>
      <sz val="8"/>
      <name val="Century Gothic"/>
      <family val="2"/>
    </font>
    <font>
      <sz val="8"/>
      <color theme="1"/>
      <name val="Century Gothic"/>
      <family val="2"/>
    </font>
    <font>
      <b/>
      <sz val="8"/>
      <color rgb="FF000000"/>
      <name val="Century Gothic"/>
      <family val="2"/>
    </font>
    <font>
      <b/>
      <sz val="8"/>
      <color theme="1"/>
      <name val="Century Gothic"/>
      <family val="2"/>
    </font>
    <font>
      <i/>
      <sz val="8"/>
      <name val="Century Gothic"/>
      <family val="2"/>
    </font>
    <font>
      <sz val="8"/>
      <name val="Century Gothic"/>
      <family val="2"/>
    </font>
    <font>
      <i/>
      <sz val="8"/>
      <color theme="1"/>
      <name val="Century Gothic"/>
      <family val="2"/>
    </font>
    <font>
      <sz val="8"/>
      <color rgb="FF000000"/>
      <name val="Century Gothic"/>
      <family val="2"/>
    </font>
    <font>
      <sz val="8"/>
      <color theme="1"/>
      <name val="Calibri"/>
      <family val="2"/>
      <scheme val="minor"/>
    </font>
    <font>
      <b/>
      <sz val="8"/>
      <color rgb="FFC00000"/>
      <name val="Century Gothic"/>
      <family val="2"/>
    </font>
    <font>
      <i/>
      <sz val="8"/>
      <color rgb="FFC00000"/>
      <name val="Century Gothic"/>
      <family val="2"/>
    </font>
    <font>
      <sz val="8"/>
      <color rgb="FFC00000"/>
      <name val="Century Gothic"/>
      <family val="2"/>
    </font>
    <font>
      <sz val="11"/>
      <color rgb="FFC00000"/>
      <name val="Century Gothic"/>
      <family val="2"/>
    </font>
    <font>
      <sz val="8"/>
      <color rgb="FFC00000"/>
      <name val="Calibri"/>
      <family val="2"/>
      <scheme val="minor"/>
    </font>
    <font>
      <b/>
      <u/>
      <sz val="8"/>
      <color rgb="FF000000"/>
      <name val="Century Gothic"/>
      <family val="2"/>
    </font>
    <font>
      <b/>
      <sz val="8"/>
      <color theme="0"/>
      <name val="Century Gothic"/>
      <family val="2"/>
    </font>
    <font>
      <b/>
      <i/>
      <sz val="8"/>
      <color theme="1"/>
      <name val="Century Gothic"/>
      <family val="2"/>
    </font>
    <font>
      <b/>
      <i/>
      <sz val="8"/>
      <name val="Century Gothic"/>
      <family val="2"/>
    </font>
    <font>
      <b/>
      <sz val="8"/>
      <color theme="1"/>
      <name val="Calibri"/>
      <family val="2"/>
      <scheme val="minor"/>
    </font>
    <font>
      <sz val="11"/>
      <color theme="1"/>
      <name val="Arial"/>
      <family val="2"/>
    </font>
    <font>
      <b/>
      <sz val="9"/>
      <color theme="1"/>
      <name val="Century Gothic"/>
      <family val="2"/>
    </font>
    <font>
      <b/>
      <sz val="10"/>
      <color theme="1"/>
      <name val="Century Gothic"/>
      <family val="2"/>
    </font>
    <font>
      <b/>
      <sz val="11"/>
      <color theme="1"/>
      <name val="Century Gothic"/>
      <family val="2"/>
    </font>
    <font>
      <sz val="10"/>
      <color theme="1"/>
      <name val="Century Gothic"/>
      <family val="2"/>
    </font>
    <font>
      <sz val="9"/>
      <color theme="1"/>
      <name val="Century Gothic"/>
      <family val="2"/>
    </font>
    <font>
      <b/>
      <sz val="10"/>
      <name val="Century Gothic"/>
      <family val="2"/>
    </font>
    <font>
      <b/>
      <u/>
      <sz val="10"/>
      <color theme="1"/>
      <name val="Century Gothic"/>
      <family val="2"/>
    </font>
    <font>
      <b/>
      <u/>
      <sz val="10"/>
      <name val="Century Gothic"/>
      <family val="2"/>
    </font>
    <font>
      <b/>
      <sz val="10"/>
      <color rgb="FF000000"/>
      <name val="Century Gothic"/>
      <family val="2"/>
    </font>
    <font>
      <sz val="12"/>
      <color theme="1"/>
      <name val="Century Gothic"/>
      <family val="2"/>
    </font>
    <font>
      <b/>
      <sz val="12"/>
      <color theme="1"/>
      <name val="Century Gothic"/>
      <family val="2"/>
    </font>
    <font>
      <sz val="12"/>
      <color theme="1"/>
      <name val="Calibri"/>
      <family val="2"/>
      <scheme val="minor"/>
    </font>
    <font>
      <u/>
      <sz val="11"/>
      <color theme="10"/>
      <name val="Calibri"/>
      <family val="2"/>
      <scheme val="minor"/>
    </font>
    <font>
      <b/>
      <sz val="8"/>
      <color rgb="FFFF0000"/>
      <name val="Century Gothic"/>
      <family val="2"/>
    </font>
    <font>
      <sz val="10"/>
      <name val="Century Gothic"/>
      <family val="2"/>
    </font>
    <font>
      <sz val="8"/>
      <color rgb="FFFF0000"/>
      <name val="Century Gothic"/>
      <family val="2"/>
    </font>
    <font>
      <sz val="8"/>
      <name val="Calibri"/>
      <family val="2"/>
      <scheme val="minor"/>
    </font>
    <font>
      <sz val="11"/>
      <name val="Calibri"/>
      <family val="2"/>
      <scheme val="minor"/>
    </font>
    <font>
      <i/>
      <sz val="10"/>
      <color theme="1"/>
      <name val="Century Gothic"/>
      <family val="2"/>
    </font>
    <font>
      <sz val="11"/>
      <color rgb="FF000000"/>
      <name val="Calibri"/>
      <family val="2"/>
      <scheme val="minor"/>
    </font>
    <font>
      <sz val="8"/>
      <color rgb="FF000000"/>
      <name val="Segoe UI"/>
      <family val="2"/>
    </font>
  </fonts>
  <fills count="7">
    <fill>
      <patternFill patternType="none"/>
    </fill>
    <fill>
      <patternFill patternType="gray125"/>
    </fill>
    <fill>
      <patternFill patternType="solid">
        <fgColor rgb="FFFF505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337">
    <xf numFmtId="0" fontId="0" fillId="0" borderId="0" xfId="0"/>
    <xf numFmtId="0" fontId="0" fillId="0" borderId="0" xfId="0" applyAlignment="1">
      <alignment wrapText="1"/>
    </xf>
    <xf numFmtId="0" fontId="4" fillId="0" borderId="0" xfId="0" applyFont="1"/>
    <xf numFmtId="0" fontId="11" fillId="0" borderId="0" xfId="0" applyFont="1" applyAlignment="1">
      <alignment horizontal="left" vertical="top"/>
    </xf>
    <xf numFmtId="0" fontId="0" fillId="0" borderId="0" xfId="0" applyAlignment="1">
      <alignment horizontal="left" vertical="top"/>
    </xf>
    <xf numFmtId="0" fontId="9" fillId="0" borderId="0" xfId="0" applyFont="1" applyAlignment="1">
      <alignment horizontal="left" vertical="top" wrapText="1"/>
    </xf>
    <xf numFmtId="0" fontId="5" fillId="3" borderId="0" xfId="0" applyFont="1" applyFill="1" applyAlignment="1">
      <alignment horizontal="left" vertical="top" wrapText="1"/>
    </xf>
    <xf numFmtId="0" fontId="11" fillId="3" borderId="0" xfId="0" applyFont="1" applyFill="1" applyAlignment="1">
      <alignment horizontal="left" vertical="top"/>
    </xf>
    <xf numFmtId="0" fontId="0" fillId="3" borderId="0" xfId="0" applyFill="1" applyAlignment="1">
      <alignment horizontal="left" vertical="top"/>
    </xf>
    <xf numFmtId="0" fontId="4" fillId="3" borderId="0" xfId="0" applyFont="1" applyFill="1" applyAlignment="1">
      <alignment horizontal="left" vertical="top"/>
    </xf>
    <xf numFmtId="49" fontId="11" fillId="3" borderId="0" xfId="0" applyNumberFormat="1" applyFont="1" applyFill="1" applyAlignment="1">
      <alignment horizontal="left" vertical="top"/>
    </xf>
    <xf numFmtId="0" fontId="11" fillId="3" borderId="6" xfId="0" applyFont="1" applyFill="1" applyBorder="1" applyAlignment="1">
      <alignment horizontal="left" vertical="top"/>
    </xf>
    <xf numFmtId="0" fontId="11" fillId="3" borderId="2" xfId="0" applyFont="1" applyFill="1" applyBorder="1" applyAlignment="1">
      <alignment horizontal="left" vertical="top"/>
    </xf>
    <xf numFmtId="0" fontId="4" fillId="3" borderId="6" xfId="0" applyFont="1" applyFill="1" applyBorder="1" applyAlignment="1">
      <alignment horizontal="left" vertical="top"/>
    </xf>
    <xf numFmtId="0" fontId="4" fillId="3" borderId="4" xfId="0" applyFont="1" applyFill="1" applyBorder="1" applyAlignment="1">
      <alignment horizontal="left" vertical="top"/>
    </xf>
    <xf numFmtId="0" fontId="4" fillId="3" borderId="2" xfId="0" applyFont="1" applyFill="1" applyBorder="1" applyAlignment="1">
      <alignment horizontal="left" vertical="top"/>
    </xf>
    <xf numFmtId="49" fontId="4" fillId="3" borderId="6" xfId="0" applyNumberFormat="1" applyFont="1" applyFill="1" applyBorder="1" applyAlignment="1">
      <alignment horizontal="left" vertical="top"/>
    </xf>
    <xf numFmtId="49" fontId="4" fillId="3" borderId="4" xfId="0" applyNumberFormat="1" applyFont="1" applyFill="1" applyBorder="1" applyAlignment="1">
      <alignment horizontal="left" vertical="top"/>
    </xf>
    <xf numFmtId="49" fontId="4" fillId="3" borderId="2" xfId="0" applyNumberFormat="1" applyFont="1" applyFill="1" applyBorder="1" applyAlignment="1">
      <alignment horizontal="left" vertical="top"/>
    </xf>
    <xf numFmtId="0" fontId="11" fillId="3" borderId="4" xfId="0" applyFont="1" applyFill="1" applyBorder="1" applyAlignment="1">
      <alignment horizontal="left" vertical="top"/>
    </xf>
    <xf numFmtId="0" fontId="12" fillId="3" borderId="0" xfId="0" applyFont="1" applyFill="1" applyAlignment="1">
      <alignment horizontal="lef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4" fillId="3" borderId="0" xfId="0" applyFont="1" applyFill="1" applyAlignment="1">
      <alignment horizontal="left" vertical="top"/>
    </xf>
    <xf numFmtId="0" fontId="15" fillId="3" borderId="0" xfId="0" applyFont="1" applyFill="1" applyAlignment="1">
      <alignment horizontal="left" vertical="top"/>
    </xf>
    <xf numFmtId="0" fontId="16" fillId="3" borderId="0" xfId="0" applyFont="1" applyFill="1" applyAlignment="1">
      <alignment horizontal="left" vertical="top"/>
    </xf>
    <xf numFmtId="0" fontId="3" fillId="4" borderId="9" xfId="0" applyFont="1" applyFill="1" applyBorder="1" applyAlignment="1">
      <alignment horizontal="left" vertical="top" wrapText="1"/>
    </xf>
    <xf numFmtId="0" fontId="3" fillId="4" borderId="0" xfId="0" applyFont="1" applyFill="1" applyAlignment="1">
      <alignment horizontal="left" vertical="top" wrapText="1"/>
    </xf>
    <xf numFmtId="0" fontId="3"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0" xfId="0" applyFont="1" applyFill="1" applyAlignment="1">
      <alignment horizontal="left" vertical="top" wrapText="1"/>
    </xf>
    <xf numFmtId="0" fontId="8" fillId="4" borderId="0" xfId="0" applyFont="1" applyFill="1" applyAlignment="1">
      <alignment horizontal="left" vertical="top" wrapText="1"/>
    </xf>
    <xf numFmtId="0" fontId="8" fillId="4" borderId="9" xfId="0" applyFont="1" applyFill="1" applyBorder="1" applyAlignment="1">
      <alignment horizontal="left" vertical="top" wrapText="1"/>
    </xf>
    <xf numFmtId="0" fontId="9" fillId="4" borderId="0" xfId="0" applyFont="1" applyFill="1" applyAlignment="1">
      <alignment horizontal="left" vertical="top" wrapText="1"/>
    </xf>
    <xf numFmtId="2" fontId="4" fillId="4" borderId="9" xfId="0" applyNumberFormat="1" applyFont="1" applyFill="1" applyBorder="1" applyAlignment="1">
      <alignment horizontal="left" vertical="top"/>
    </xf>
    <xf numFmtId="0" fontId="4" fillId="4" borderId="0" xfId="0" applyFont="1" applyFill="1" applyAlignment="1">
      <alignment horizontal="left" vertical="top"/>
    </xf>
    <xf numFmtId="0" fontId="4" fillId="4" borderId="9" xfId="0" applyFont="1" applyFill="1" applyBorder="1" applyAlignment="1">
      <alignment horizontal="left" vertical="top"/>
    </xf>
    <xf numFmtId="0" fontId="10" fillId="4" borderId="0" xfId="0" applyFont="1" applyFill="1" applyAlignment="1">
      <alignment horizontal="left" vertical="top" wrapText="1"/>
    </xf>
    <xf numFmtId="0" fontId="11" fillId="4" borderId="10" xfId="0" applyFont="1" applyFill="1" applyBorder="1" applyAlignment="1">
      <alignment horizontal="left" vertical="top"/>
    </xf>
    <xf numFmtId="0" fontId="11" fillId="4" borderId="14" xfId="0" applyFont="1" applyFill="1" applyBorder="1" applyAlignment="1">
      <alignment horizontal="left" vertical="top"/>
    </xf>
    <xf numFmtId="0" fontId="4" fillId="0" borderId="0" xfId="0" applyFont="1" applyAlignment="1">
      <alignment horizontal="left" vertical="top"/>
    </xf>
    <xf numFmtId="0" fontId="4" fillId="3" borderId="0" xfId="0" applyFont="1" applyFill="1"/>
    <xf numFmtId="0" fontId="0" fillId="3" borderId="0" xfId="0" applyFill="1"/>
    <xf numFmtId="0" fontId="7" fillId="4" borderId="5" xfId="0" applyFont="1" applyFill="1" applyBorder="1" applyAlignment="1">
      <alignment vertical="center" wrapText="1"/>
    </xf>
    <xf numFmtId="0" fontId="8" fillId="4" borderId="0" xfId="0" applyFont="1" applyFill="1" applyAlignment="1">
      <alignment horizontal="justify" vertical="center" wrapText="1"/>
    </xf>
    <xf numFmtId="0" fontId="4" fillId="4" borderId="0" xfId="0" applyFont="1" applyFill="1"/>
    <xf numFmtId="0" fontId="4" fillId="4" borderId="5" xfId="0" applyFont="1" applyFill="1" applyBorder="1"/>
    <xf numFmtId="0" fontId="4" fillId="4" borderId="0" xfId="0" applyFont="1" applyFill="1" applyAlignment="1">
      <alignment wrapText="1"/>
    </xf>
    <xf numFmtId="0" fontId="4" fillId="4" borderId="10" xfId="0" applyFont="1" applyFill="1" applyBorder="1" applyAlignment="1">
      <alignment horizontal="left" vertical="top"/>
    </xf>
    <xf numFmtId="0" fontId="4" fillId="4" borderId="14" xfId="0" applyFont="1" applyFill="1" applyBorder="1"/>
    <xf numFmtId="0" fontId="4" fillId="4" borderId="3" xfId="0" applyFont="1" applyFill="1" applyBorder="1"/>
    <xf numFmtId="0" fontId="4" fillId="3" borderId="6" xfId="0" applyFont="1" applyFill="1" applyBorder="1"/>
    <xf numFmtId="0" fontId="4" fillId="3" borderId="2" xfId="0" applyFont="1" applyFill="1" applyBorder="1"/>
    <xf numFmtId="0" fontId="10" fillId="0" borderId="0" xfId="0" applyFont="1" applyAlignment="1">
      <alignment wrapText="1"/>
    </xf>
    <xf numFmtId="0" fontId="4" fillId="0" borderId="0" xfId="0" applyFont="1" applyAlignment="1">
      <alignment wrapText="1"/>
    </xf>
    <xf numFmtId="0" fontId="4" fillId="3" borderId="0" xfId="0" applyFont="1" applyFill="1" applyAlignment="1">
      <alignment wrapText="1"/>
    </xf>
    <xf numFmtId="0" fontId="0" fillId="3" borderId="0" xfId="0" applyFill="1" applyAlignment="1">
      <alignment wrapText="1"/>
    </xf>
    <xf numFmtId="0" fontId="4" fillId="4" borderId="9" xfId="0" applyFont="1" applyFill="1" applyBorder="1"/>
    <xf numFmtId="0" fontId="6" fillId="4" borderId="0" xfId="0" applyFont="1" applyFill="1" applyAlignment="1">
      <alignment vertical="center" wrapText="1"/>
    </xf>
    <xf numFmtId="0" fontId="4" fillId="4" borderId="10" xfId="0" applyFont="1" applyFill="1" applyBorder="1"/>
    <xf numFmtId="0" fontId="4" fillId="4" borderId="0" xfId="0" applyFont="1" applyFill="1" applyAlignment="1">
      <alignment vertical="top" wrapText="1"/>
    </xf>
    <xf numFmtId="0" fontId="7" fillId="3" borderId="0" xfId="0" applyFont="1" applyFill="1" applyAlignment="1">
      <alignment vertical="center" wrapText="1"/>
    </xf>
    <xf numFmtId="0" fontId="5" fillId="4" borderId="0" xfId="0" applyFont="1" applyFill="1" applyAlignment="1">
      <alignment vertical="center" wrapText="1"/>
    </xf>
    <xf numFmtId="0" fontId="10" fillId="4" borderId="0" xfId="0" applyFont="1" applyFill="1" applyAlignment="1">
      <alignment horizontal="left" vertical="center" wrapText="1"/>
    </xf>
    <xf numFmtId="0" fontId="4" fillId="4" borderId="0" xfId="0" applyFont="1" applyFill="1" applyAlignment="1">
      <alignment horizontal="left"/>
    </xf>
    <xf numFmtId="0" fontId="7" fillId="4" borderId="0" xfId="0" applyFont="1" applyFill="1" applyAlignment="1">
      <alignment horizontal="justify" vertical="center" wrapText="1"/>
    </xf>
    <xf numFmtId="0" fontId="8" fillId="4" borderId="9" xfId="0" applyFont="1" applyFill="1" applyBorder="1" applyAlignment="1">
      <alignment horizontal="justify" vertical="center" wrapText="1"/>
    </xf>
    <xf numFmtId="0" fontId="5" fillId="3" borderId="1" xfId="0" applyFont="1" applyFill="1" applyBorder="1" applyAlignment="1">
      <alignment vertical="center" wrapText="1"/>
    </xf>
    <xf numFmtId="0" fontId="4" fillId="3" borderId="4" xfId="0" applyFont="1" applyFill="1" applyBorder="1"/>
    <xf numFmtId="0" fontId="6" fillId="4" borderId="5" xfId="0" applyFont="1" applyFill="1" applyBorder="1" applyAlignment="1">
      <alignment horizontal="left" vertical="top" wrapText="1"/>
    </xf>
    <xf numFmtId="0" fontId="19" fillId="4" borderId="5" xfId="0" applyFont="1" applyFill="1" applyBorder="1" applyAlignment="1">
      <alignment horizontal="left" vertical="top" wrapText="1"/>
    </xf>
    <xf numFmtId="0" fontId="6" fillId="4" borderId="5" xfId="0" applyFont="1" applyFill="1" applyBorder="1" applyAlignment="1">
      <alignment horizontal="left" vertical="top"/>
    </xf>
    <xf numFmtId="0" fontId="20" fillId="4" borderId="5" xfId="0" applyFont="1" applyFill="1" applyBorder="1" applyAlignment="1">
      <alignment horizontal="left" vertical="top" wrapText="1"/>
    </xf>
    <xf numFmtId="0" fontId="21" fillId="4" borderId="3" xfId="0" applyFont="1" applyFill="1" applyBorder="1" applyAlignment="1">
      <alignment horizontal="left" vertical="top"/>
    </xf>
    <xf numFmtId="0" fontId="21" fillId="3" borderId="0" xfId="0" applyFont="1" applyFill="1" applyAlignment="1">
      <alignment horizontal="left" vertical="top"/>
    </xf>
    <xf numFmtId="0" fontId="1" fillId="3" borderId="0" xfId="0" applyFont="1" applyFill="1" applyAlignment="1">
      <alignment horizontal="left" vertical="top"/>
    </xf>
    <xf numFmtId="0" fontId="21" fillId="0" borderId="0" xfId="0" applyFont="1" applyAlignment="1">
      <alignment horizontal="left" vertical="top"/>
    </xf>
    <xf numFmtId="0" fontId="22" fillId="0" borderId="0" xfId="0" applyFont="1"/>
    <xf numFmtId="49" fontId="4" fillId="3" borderId="0" xfId="0" applyNumberFormat="1" applyFont="1" applyFill="1" applyAlignment="1">
      <alignment horizontal="left" vertical="top"/>
    </xf>
    <xf numFmtId="164" fontId="0" fillId="3" borderId="0" xfId="0" applyNumberFormat="1" applyFill="1" applyAlignment="1">
      <alignment horizontal="left" vertical="top"/>
    </xf>
    <xf numFmtId="2" fontId="4" fillId="0" borderId="5" xfId="0" applyNumberFormat="1" applyFont="1" applyBorder="1" applyAlignment="1">
      <alignment horizontal="left" vertical="top" wrapText="1"/>
    </xf>
    <xf numFmtId="1" fontId="0" fillId="3" borderId="0" xfId="0" applyNumberFormat="1" applyFill="1" applyAlignment="1">
      <alignment horizontal="left" vertical="top"/>
    </xf>
    <xf numFmtId="9" fontId="0" fillId="3" borderId="0" xfId="0" applyNumberFormat="1" applyFill="1" applyAlignment="1">
      <alignment horizontal="left" vertical="top"/>
    </xf>
    <xf numFmtId="0" fontId="24" fillId="0" borderId="0" xfId="0" applyFont="1" applyAlignment="1">
      <alignment horizontal="left" vertical="top" wrapText="1"/>
    </xf>
    <xf numFmtId="0" fontId="24" fillId="0" borderId="0" xfId="0" applyFont="1" applyAlignment="1">
      <alignment horizontal="right" textRotation="90"/>
    </xf>
    <xf numFmtId="0" fontId="34" fillId="3" borderId="0" xfId="0" applyFont="1" applyFill="1" applyAlignment="1">
      <alignment horizontal="left" vertical="top"/>
    </xf>
    <xf numFmtId="14" fontId="11" fillId="3" borderId="0" xfId="0" applyNumberFormat="1" applyFont="1" applyFill="1" applyAlignment="1">
      <alignment horizontal="left" vertical="top"/>
    </xf>
    <xf numFmtId="0" fontId="2" fillId="5" borderId="0" xfId="0" applyFont="1" applyFill="1" applyAlignment="1">
      <alignment horizontal="left" vertical="top" wrapText="1"/>
    </xf>
    <xf numFmtId="0" fontId="5" fillId="5" borderId="0" xfId="0" applyFont="1" applyFill="1" applyAlignment="1">
      <alignment horizontal="left" vertical="top" wrapText="1"/>
    </xf>
    <xf numFmtId="0" fontId="11" fillId="5" borderId="0" xfId="0" applyFont="1" applyFill="1" applyAlignment="1">
      <alignment horizontal="left" vertical="top"/>
    </xf>
    <xf numFmtId="0" fontId="0" fillId="5" borderId="0" xfId="0" applyFill="1" applyAlignment="1">
      <alignment horizontal="left" vertical="top"/>
    </xf>
    <xf numFmtId="0" fontId="4" fillId="5" borderId="0" xfId="0" applyFont="1" applyFill="1" applyAlignment="1">
      <alignment horizontal="left" vertical="top"/>
    </xf>
    <xf numFmtId="0" fontId="32" fillId="0" borderId="0" xfId="0" applyFont="1" applyAlignment="1">
      <alignment horizontal="center" vertical="center" wrapText="1"/>
    </xf>
    <xf numFmtId="1" fontId="32" fillId="0" borderId="0" xfId="0" applyNumberFormat="1" applyFont="1" applyAlignment="1">
      <alignment horizontal="center" vertical="center" wrapText="1"/>
    </xf>
    <xf numFmtId="0" fontId="33" fillId="0" borderId="0" xfId="0" applyFont="1" applyAlignment="1">
      <alignment horizontal="center" vertical="center" wrapText="1"/>
    </xf>
    <xf numFmtId="14" fontId="33" fillId="0" borderId="0" xfId="0" applyNumberFormat="1" applyFont="1" applyAlignment="1">
      <alignment horizontal="center" vertical="center" wrapText="1"/>
    </xf>
    <xf numFmtId="0" fontId="2" fillId="5" borderId="8" xfId="0" applyFont="1" applyFill="1" applyBorder="1" applyAlignment="1">
      <alignment horizontal="left" vertical="top" wrapText="1"/>
    </xf>
    <xf numFmtId="0" fontId="9" fillId="4" borderId="5" xfId="0" applyFont="1" applyFill="1" applyBorder="1" applyAlignment="1">
      <alignment horizontal="left" vertical="top" wrapText="1"/>
    </xf>
    <xf numFmtId="0" fontId="11" fillId="4" borderId="3" xfId="0" applyFont="1" applyFill="1" applyBorder="1" applyAlignment="1">
      <alignment horizontal="left" vertical="top"/>
    </xf>
    <xf numFmtId="0" fontId="24" fillId="4" borderId="0" xfId="0" applyFont="1" applyFill="1" applyAlignment="1">
      <alignment horizontal="left" vertical="top" wrapText="1"/>
    </xf>
    <xf numFmtId="0" fontId="4" fillId="4" borderId="5" xfId="0" applyFont="1" applyFill="1" applyBorder="1" applyAlignment="1">
      <alignment horizontal="left" vertical="top" wrapText="1"/>
    </xf>
    <xf numFmtId="0" fontId="6" fillId="4" borderId="0" xfId="0" applyFont="1" applyFill="1" applyAlignment="1">
      <alignment horizontal="left" vertical="top" wrapText="1"/>
    </xf>
    <xf numFmtId="1" fontId="6" fillId="4" borderId="0" xfId="0" applyNumberFormat="1" applyFont="1" applyFill="1" applyAlignment="1">
      <alignment horizontal="left" vertical="top" wrapText="1"/>
    </xf>
    <xf numFmtId="0" fontId="29" fillId="4" borderId="0" xfId="0" applyFont="1" applyFill="1" applyAlignment="1">
      <alignment horizontal="left" vertical="top" wrapText="1"/>
    </xf>
    <xf numFmtId="0" fontId="6" fillId="4" borderId="0" xfId="0" applyFont="1" applyFill="1" applyAlignment="1">
      <alignment horizontal="left" vertical="top"/>
    </xf>
    <xf numFmtId="0" fontId="0" fillId="4" borderId="0" xfId="0" applyFill="1" applyAlignment="1">
      <alignment horizontal="left" vertical="top"/>
    </xf>
    <xf numFmtId="0" fontId="0" fillId="4" borderId="5" xfId="0" applyFill="1" applyBorder="1" applyAlignment="1">
      <alignment horizontal="left" vertical="top"/>
    </xf>
    <xf numFmtId="0" fontId="30" fillId="4" borderId="0" xfId="0" applyFont="1" applyFill="1" applyAlignment="1">
      <alignment horizontal="left" vertical="top" wrapText="1"/>
    </xf>
    <xf numFmtId="0" fontId="6" fillId="4" borderId="0" xfId="0" applyFont="1" applyFill="1" applyAlignment="1">
      <alignment horizontal="center" vertical="top" wrapText="1"/>
    </xf>
    <xf numFmtId="9" fontId="4" fillId="4" borderId="0" xfId="0" applyNumberFormat="1" applyFont="1" applyFill="1" applyAlignment="1">
      <alignment horizontal="left" vertical="top" wrapText="1"/>
    </xf>
    <xf numFmtId="9" fontId="9" fillId="4" borderId="0" xfId="0" applyNumberFormat="1" applyFont="1" applyFill="1" applyAlignment="1">
      <alignment horizontal="center" vertical="top" wrapText="1"/>
    </xf>
    <xf numFmtId="0" fontId="4" fillId="4" borderId="0" xfId="0" applyFont="1" applyFill="1" applyAlignment="1">
      <alignment horizontal="center" vertical="top"/>
    </xf>
    <xf numFmtId="0" fontId="4" fillId="4" borderId="5" xfId="0" applyFont="1" applyFill="1" applyBorder="1" applyAlignment="1">
      <alignment horizontal="left" vertical="top"/>
    </xf>
    <xf numFmtId="9" fontId="8" fillId="4" borderId="0" xfId="0" applyNumberFormat="1" applyFont="1" applyFill="1" applyAlignment="1">
      <alignment horizontal="center" vertical="top" wrapText="1"/>
    </xf>
    <xf numFmtId="0" fontId="7" fillId="4" borderId="5" xfId="0" applyFont="1" applyFill="1" applyBorder="1" applyAlignment="1">
      <alignment horizontal="left" vertical="top" wrapText="1"/>
    </xf>
    <xf numFmtId="0" fontId="23" fillId="4" borderId="0" xfId="0" applyFont="1" applyFill="1" applyAlignment="1">
      <alignment horizontal="left" vertical="top"/>
    </xf>
    <xf numFmtId="0" fontId="27" fillId="4" borderId="0" xfId="0" applyFont="1" applyFill="1" applyAlignment="1">
      <alignment horizontal="left" vertical="top"/>
    </xf>
    <xf numFmtId="0" fontId="4" fillId="4" borderId="0" xfId="0" applyFont="1" applyFill="1" applyAlignment="1">
      <alignment horizontal="center" vertical="top" wrapText="1"/>
    </xf>
    <xf numFmtId="0" fontId="0" fillId="4" borderId="0" xfId="0" applyFill="1" applyAlignment="1">
      <alignment horizontal="center" vertical="top"/>
    </xf>
    <xf numFmtId="0" fontId="8" fillId="4" borderId="0" xfId="0" applyFont="1" applyFill="1" applyAlignment="1">
      <alignment horizontal="center" vertical="top" wrapText="1"/>
    </xf>
    <xf numFmtId="0" fontId="4" fillId="5" borderId="9" xfId="0" applyFont="1" applyFill="1" applyBorder="1" applyAlignment="1">
      <alignment horizontal="left" vertical="top"/>
    </xf>
    <xf numFmtId="0" fontId="31" fillId="5" borderId="0" xfId="0" applyFont="1" applyFill="1" applyAlignment="1">
      <alignment horizontal="left" vertical="top" wrapText="1"/>
    </xf>
    <xf numFmtId="0" fontId="25" fillId="5" borderId="0" xfId="0" applyFont="1" applyFill="1" applyAlignment="1">
      <alignment horizontal="center" vertical="top" wrapText="1"/>
    </xf>
    <xf numFmtId="0" fontId="9" fillId="5" borderId="5" xfId="0" applyFont="1" applyFill="1" applyBorder="1" applyAlignment="1">
      <alignment horizontal="left" vertical="top" wrapText="1"/>
    </xf>
    <xf numFmtId="0" fontId="8" fillId="5" borderId="9" xfId="0" applyFont="1" applyFill="1" applyBorder="1" applyAlignment="1">
      <alignment horizontal="left" vertical="top" wrapText="1"/>
    </xf>
    <xf numFmtId="0" fontId="24" fillId="5" borderId="0" xfId="0" applyFont="1" applyFill="1" applyAlignment="1">
      <alignment horizontal="left" vertical="top" wrapText="1"/>
    </xf>
    <xf numFmtId="0" fontId="26" fillId="5" borderId="0" xfId="0" applyFont="1" applyFill="1" applyAlignment="1">
      <alignment horizontal="left" vertical="top" wrapText="1"/>
    </xf>
    <xf numFmtId="9" fontId="24" fillId="5" borderId="0" xfId="0" applyNumberFormat="1" applyFont="1" applyFill="1" applyAlignment="1">
      <alignment horizontal="center" vertical="top" wrapText="1"/>
    </xf>
    <xf numFmtId="0" fontId="4" fillId="5" borderId="9" xfId="0" applyFont="1" applyFill="1" applyBorder="1" applyAlignment="1">
      <alignment horizontal="left" vertical="top" wrapText="1"/>
    </xf>
    <xf numFmtId="0" fontId="28" fillId="5" borderId="0" xfId="0" applyFont="1" applyFill="1" applyAlignment="1">
      <alignment horizontal="left" vertical="top" wrapText="1"/>
    </xf>
    <xf numFmtId="0" fontId="8" fillId="5" borderId="0" xfId="0" applyFont="1" applyFill="1" applyAlignment="1">
      <alignment horizontal="left" vertical="top" wrapText="1"/>
    </xf>
    <xf numFmtId="1" fontId="24" fillId="5" borderId="0" xfId="0" applyNumberFormat="1" applyFont="1" applyFill="1" applyAlignment="1">
      <alignment horizontal="center" vertical="top" wrapText="1"/>
    </xf>
    <xf numFmtId="0" fontId="4" fillId="5" borderId="5" xfId="0" applyFont="1" applyFill="1" applyBorder="1" applyAlignment="1">
      <alignment horizontal="left" vertical="top" wrapText="1"/>
    </xf>
    <xf numFmtId="0" fontId="35" fillId="3" borderId="0" xfId="1" quotePrefix="1" applyFill="1" applyAlignment="1">
      <alignment horizontal="left" vertical="top"/>
    </xf>
    <xf numFmtId="0" fontId="35" fillId="3" borderId="0" xfId="1" quotePrefix="1" applyFill="1" applyAlignment="1">
      <alignment horizontal="right" vertical="top"/>
    </xf>
    <xf numFmtId="0" fontId="35" fillId="3" borderId="0" xfId="1" quotePrefix="1" applyFill="1"/>
    <xf numFmtId="0" fontId="35" fillId="3" borderId="0" xfId="1" quotePrefix="1" applyFill="1" applyAlignment="1">
      <alignment horizontal="right"/>
    </xf>
    <xf numFmtId="0" fontId="35" fillId="3" borderId="0" xfId="1" quotePrefix="1" applyFill="1" applyAlignment="1">
      <alignment horizontal="right" wrapText="1"/>
    </xf>
    <xf numFmtId="0" fontId="35" fillId="3" borderId="0" xfId="1" quotePrefix="1" applyFill="1" applyBorder="1" applyAlignment="1">
      <alignment horizontal="right"/>
    </xf>
    <xf numFmtId="0" fontId="35" fillId="3" borderId="0" xfId="1" applyFill="1" applyBorder="1" applyAlignment="1">
      <alignment horizontal="right"/>
    </xf>
    <xf numFmtId="0" fontId="35" fillId="3" borderId="0" xfId="1" quotePrefix="1" applyFill="1" applyBorder="1" applyAlignment="1">
      <alignment vertical="center" wrapText="1"/>
    </xf>
    <xf numFmtId="0" fontId="4" fillId="4" borderId="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1" fontId="4" fillId="4" borderId="1" xfId="0" applyNumberFormat="1"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protection locked="0"/>
    </xf>
    <xf numFmtId="0" fontId="7" fillId="4" borderId="0" xfId="0" applyFont="1" applyFill="1" applyAlignment="1" applyProtection="1">
      <alignment horizontal="left" vertical="top" wrapText="1"/>
      <protection locked="0"/>
    </xf>
    <xf numFmtId="0" fontId="11" fillId="4" borderId="14" xfId="0" applyFont="1"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 xfId="0" applyFill="1" applyBorder="1" applyAlignment="1" applyProtection="1">
      <alignment horizontal="left" vertical="top"/>
      <protection locked="0"/>
    </xf>
    <xf numFmtId="0" fontId="4" fillId="4" borderId="1" xfId="0" applyFont="1" applyFill="1" applyBorder="1" applyAlignment="1" applyProtection="1">
      <alignment horizontal="left" vertical="top"/>
      <protection locked="0"/>
    </xf>
    <xf numFmtId="0" fontId="4" fillId="4" borderId="14" xfId="0" applyFont="1" applyFill="1" applyBorder="1" applyAlignment="1" applyProtection="1">
      <alignment horizontal="left" vertical="top"/>
      <protection locked="0"/>
    </xf>
    <xf numFmtId="0" fontId="4" fillId="4" borderId="0" xfId="0" applyFont="1" applyFill="1" applyAlignment="1" applyProtection="1">
      <alignment wrapText="1"/>
      <protection locked="0"/>
    </xf>
    <xf numFmtId="0" fontId="4" fillId="4" borderId="0" xfId="0" applyFont="1" applyFill="1" applyAlignment="1" applyProtection="1">
      <alignment vertical="center" wrapText="1"/>
      <protection locked="0"/>
    </xf>
    <xf numFmtId="0" fontId="4" fillId="4" borderId="14" xfId="0" applyFont="1" applyFill="1" applyBorder="1" applyAlignment="1" applyProtection="1">
      <alignment wrapText="1"/>
      <protection locked="0"/>
    </xf>
    <xf numFmtId="0" fontId="4" fillId="4" borderId="0" xfId="0" applyFont="1" applyFill="1" applyProtection="1">
      <protection locked="0"/>
    </xf>
    <xf numFmtId="0" fontId="4" fillId="2" borderId="0" xfId="0" applyFont="1" applyFill="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3" borderId="6" xfId="0" applyFont="1" applyFill="1" applyBorder="1" applyProtection="1">
      <protection locked="0"/>
    </xf>
    <xf numFmtId="0" fontId="4" fillId="3" borderId="0" xfId="0" applyFont="1" applyFill="1" applyProtection="1">
      <protection locked="0"/>
    </xf>
    <xf numFmtId="0" fontId="4" fillId="3" borderId="4" xfId="0" applyFont="1" applyFill="1" applyBorder="1" applyProtection="1">
      <protection locked="0"/>
    </xf>
    <xf numFmtId="0" fontId="4" fillId="3" borderId="2" xfId="0" applyFont="1" applyFill="1" applyBorder="1" applyProtection="1">
      <protection locked="0"/>
    </xf>
    <xf numFmtId="0" fontId="7" fillId="4" borderId="1" xfId="0" applyFont="1" applyFill="1" applyBorder="1" applyAlignment="1" applyProtection="1">
      <alignment horizontal="left" vertical="top" wrapText="1"/>
      <protection locked="0"/>
    </xf>
    <xf numFmtId="0" fontId="7" fillId="4" borderId="0" xfId="0" applyFont="1" applyFill="1" applyAlignment="1" applyProtection="1">
      <alignment horizontal="justify" vertical="center" wrapText="1"/>
      <protection locked="0"/>
    </xf>
    <xf numFmtId="0" fontId="6" fillId="5" borderId="9" xfId="0" applyFont="1" applyFill="1" applyBorder="1" applyAlignment="1">
      <alignment horizontal="left" vertical="top" wrapText="1"/>
    </xf>
    <xf numFmtId="0" fontId="6" fillId="5" borderId="5"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0" xfId="0" applyFont="1" applyFill="1" applyAlignment="1">
      <alignment horizontal="left" vertical="top" wrapText="1"/>
    </xf>
    <xf numFmtId="0" fontId="3" fillId="5" borderId="5" xfId="0" applyFont="1" applyFill="1" applyBorder="1" applyAlignment="1">
      <alignment horizontal="left" vertical="top" wrapText="1"/>
    </xf>
    <xf numFmtId="0" fontId="2" fillId="4" borderId="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5" xfId="0" applyFont="1" applyFill="1" applyBorder="1" applyAlignment="1">
      <alignment horizontal="left" vertical="top" wrapText="1"/>
    </xf>
    <xf numFmtId="0" fontId="4" fillId="6" borderId="9" xfId="0" applyFont="1" applyFill="1" applyBorder="1" applyAlignment="1">
      <alignment horizontal="left" vertical="top" wrapText="1"/>
    </xf>
    <xf numFmtId="0" fontId="2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5" xfId="0" applyFont="1" applyFill="1" applyBorder="1" applyAlignment="1">
      <alignment horizontal="left" vertical="top"/>
    </xf>
    <xf numFmtId="0" fontId="7" fillId="6" borderId="5" xfId="0" applyFont="1" applyFill="1" applyBorder="1" applyAlignment="1">
      <alignment horizontal="left" vertical="top" wrapText="1"/>
    </xf>
    <xf numFmtId="0" fontId="11" fillId="6" borderId="10" xfId="0" applyFont="1" applyFill="1" applyBorder="1" applyAlignment="1">
      <alignment horizontal="left" vertical="top"/>
    </xf>
    <xf numFmtId="0" fontId="11" fillId="6" borderId="14" xfId="0" applyFont="1" applyFill="1" applyBorder="1" applyAlignment="1">
      <alignment horizontal="left" vertical="top"/>
    </xf>
    <xf numFmtId="0" fontId="11" fillId="6" borderId="3" xfId="0" applyFont="1" applyFill="1" applyBorder="1" applyAlignment="1">
      <alignment horizontal="left" vertical="top"/>
    </xf>
    <xf numFmtId="0" fontId="26" fillId="6" borderId="9" xfId="0" applyFont="1" applyFill="1" applyBorder="1" applyAlignment="1">
      <alignment horizontal="left" vertical="top" wrapText="1"/>
    </xf>
    <xf numFmtId="0" fontId="37" fillId="4" borderId="0" xfId="0" applyFont="1" applyFill="1" applyAlignment="1">
      <alignment vertical="center"/>
    </xf>
    <xf numFmtId="0" fontId="37" fillId="4" borderId="0" xfId="0" applyFont="1" applyFill="1" applyAlignment="1">
      <alignment horizontal="left" vertical="top" wrapText="1"/>
    </xf>
    <xf numFmtId="0" fontId="37" fillId="4" borderId="1"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0" xfId="0" applyFont="1" applyFill="1" applyAlignment="1" applyProtection="1">
      <alignment horizontal="left" vertical="top"/>
      <protection locked="0"/>
    </xf>
    <xf numFmtId="0" fontId="4" fillId="6" borderId="5" xfId="0" applyFont="1" applyFill="1" applyBorder="1" applyAlignment="1" applyProtection="1">
      <alignment horizontal="left" vertical="top" wrapText="1"/>
      <protection locked="0"/>
    </xf>
    <xf numFmtId="0" fontId="0" fillId="6" borderId="5" xfId="0" applyFill="1" applyBorder="1" applyAlignment="1" applyProtection="1">
      <alignment horizontal="left" vertical="top"/>
      <protection locked="0"/>
    </xf>
    <xf numFmtId="0" fontId="8" fillId="4" borderId="0" xfId="0" applyFont="1" applyFill="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0" fillId="6" borderId="0" xfId="0" applyFill="1" applyAlignment="1" applyProtection="1">
      <alignment horizontal="left" vertical="top"/>
      <protection locked="0"/>
    </xf>
    <xf numFmtId="0" fontId="4" fillId="4" borderId="0" xfId="0" applyFont="1" applyFill="1" applyAlignment="1" applyProtection="1">
      <alignment vertical="top"/>
      <protection locked="0"/>
    </xf>
    <xf numFmtId="14" fontId="4" fillId="4" borderId="1" xfId="0" applyNumberFormat="1" applyFont="1" applyFill="1" applyBorder="1" applyAlignment="1" applyProtection="1">
      <alignment horizontal="left" wrapText="1"/>
      <protection locked="0"/>
    </xf>
    <xf numFmtId="14" fontId="4" fillId="4" borderId="1" xfId="0" applyNumberFormat="1" applyFont="1" applyFill="1" applyBorder="1" applyAlignment="1" applyProtection="1">
      <alignment horizontal="left" vertical="center" wrapText="1"/>
      <protection locked="0"/>
    </xf>
    <xf numFmtId="2" fontId="7" fillId="4" borderId="0" xfId="0" applyNumberFormat="1" applyFont="1" applyFill="1" applyAlignment="1" applyProtection="1">
      <alignment horizontal="left" vertical="top" wrapText="1"/>
      <protection locked="0"/>
    </xf>
    <xf numFmtId="165" fontId="4" fillId="4" borderId="11" xfId="0" applyNumberFormat="1" applyFont="1" applyFill="1" applyBorder="1" applyAlignment="1" applyProtection="1">
      <alignment horizontal="left" vertical="top"/>
      <protection locked="0"/>
    </xf>
    <xf numFmtId="165" fontId="4" fillId="4" borderId="12" xfId="0" applyNumberFormat="1" applyFont="1" applyFill="1" applyBorder="1" applyAlignment="1" applyProtection="1">
      <alignment horizontal="left" vertical="top"/>
      <protection locked="0"/>
    </xf>
    <xf numFmtId="165" fontId="4" fillId="4" borderId="2" xfId="0" applyNumberFormat="1" applyFont="1" applyFill="1" applyBorder="1" applyAlignment="1" applyProtection="1">
      <alignment horizontal="left" vertical="top"/>
      <protection locked="0"/>
    </xf>
    <xf numFmtId="165" fontId="4" fillId="4" borderId="1" xfId="0" applyNumberFormat="1" applyFont="1" applyFill="1" applyBorder="1" applyAlignment="1" applyProtection="1">
      <alignment horizontal="left" vertical="top" wrapText="1"/>
      <protection locked="0"/>
    </xf>
    <xf numFmtId="0" fontId="4" fillId="4" borderId="1" xfId="0" applyFont="1" applyFill="1" applyBorder="1" applyAlignment="1" applyProtection="1">
      <alignment vertical="top" wrapText="1"/>
      <protection locked="0"/>
    </xf>
    <xf numFmtId="0" fontId="0" fillId="3" borderId="0" xfId="0" applyFill="1" applyAlignment="1" applyProtection="1">
      <alignment horizontal="left" vertical="top"/>
      <protection locked="0"/>
    </xf>
    <xf numFmtId="0" fontId="4" fillId="3" borderId="0" xfId="0" applyFont="1" applyFill="1" applyAlignment="1" applyProtection="1">
      <alignment horizontal="left" vertical="top"/>
      <protection locked="0"/>
    </xf>
    <xf numFmtId="0" fontId="10" fillId="4" borderId="0" xfId="0" applyFont="1" applyFill="1" applyAlignment="1">
      <alignment vertical="top" wrapText="1"/>
    </xf>
    <xf numFmtId="0" fontId="0" fillId="6" borderId="0" xfId="0" applyFill="1" applyAlignment="1">
      <alignment horizontal="left" vertical="top"/>
    </xf>
    <xf numFmtId="1" fontId="0" fillId="3" borderId="0" xfId="0" applyNumberFormat="1" applyFill="1" applyAlignment="1" applyProtection="1">
      <alignment horizontal="left" vertical="top"/>
      <protection locked="0"/>
    </xf>
    <xf numFmtId="0" fontId="0" fillId="3" borderId="0" xfId="0" applyFill="1" applyProtection="1">
      <protection locked="0"/>
    </xf>
    <xf numFmtId="0" fontId="8" fillId="4" borderId="9" xfId="0" applyFont="1" applyFill="1" applyBorder="1" applyAlignment="1">
      <alignment horizontal="justify" vertical="top" wrapText="1"/>
    </xf>
    <xf numFmtId="0" fontId="7" fillId="4" borderId="1" xfId="0" applyFont="1" applyFill="1" applyBorder="1" applyAlignment="1" applyProtection="1">
      <alignment horizontal="justify" vertical="center" wrapText="1"/>
      <protection locked="0"/>
    </xf>
    <xf numFmtId="2" fontId="8" fillId="4" borderId="9" xfId="0" applyNumberFormat="1" applyFont="1" applyFill="1" applyBorder="1" applyAlignment="1">
      <alignment horizontal="justify" vertical="center" wrapText="1"/>
    </xf>
    <xf numFmtId="0" fontId="0" fillId="3" borderId="0" xfId="0" applyFill="1" applyAlignment="1" applyProtection="1">
      <alignment vertical="top"/>
      <protection locked="0"/>
    </xf>
    <xf numFmtId="0" fontId="8" fillId="3" borderId="0" xfId="0" applyFont="1" applyFill="1" applyAlignment="1">
      <alignment horizontal="left" vertical="top"/>
    </xf>
    <xf numFmtId="0" fontId="7" fillId="3" borderId="0" xfId="0" applyFont="1" applyFill="1" applyAlignment="1">
      <alignment horizontal="left" vertical="top" wrapText="1"/>
    </xf>
    <xf numFmtId="0" fontId="4" fillId="3" borderId="0" xfId="0" applyFont="1" applyFill="1" applyAlignment="1">
      <alignment vertical="top"/>
    </xf>
    <xf numFmtId="0" fontId="7" fillId="3" borderId="0" xfId="0" applyFont="1" applyFill="1" applyAlignment="1">
      <alignment horizontal="left" vertical="top"/>
    </xf>
    <xf numFmtId="0" fontId="7" fillId="4" borderId="14" xfId="0" applyFont="1" applyFill="1" applyBorder="1" applyAlignment="1" applyProtection="1">
      <alignment horizontal="justify" vertical="center" wrapText="1"/>
      <protection locked="0"/>
    </xf>
    <xf numFmtId="2" fontId="8" fillId="4" borderId="9" xfId="0" applyNumberFormat="1" applyFont="1" applyFill="1" applyBorder="1" applyAlignment="1">
      <alignment horizontal="justify" vertical="top" wrapText="1"/>
    </xf>
    <xf numFmtId="0" fontId="6" fillId="3" borderId="0" xfId="0" applyFont="1" applyFill="1"/>
    <xf numFmtId="0" fontId="8" fillId="4" borderId="0" xfId="0" applyFont="1" applyFill="1" applyAlignment="1">
      <alignment horizontal="justify" vertical="top" wrapText="1"/>
    </xf>
    <xf numFmtId="0" fontId="7" fillId="4" borderId="0" xfId="0" applyFont="1" applyFill="1" applyAlignment="1">
      <alignment vertical="center" wrapText="1"/>
    </xf>
    <xf numFmtId="0" fontId="0" fillId="0" borderId="0" xfId="0" applyAlignment="1">
      <alignment horizontal="justify" vertical="center" wrapText="1"/>
    </xf>
    <xf numFmtId="0" fontId="39" fillId="4" borderId="14" xfId="0" applyFont="1" applyFill="1" applyBorder="1" applyAlignment="1">
      <alignment horizontal="left" vertical="top"/>
    </xf>
    <xf numFmtId="0" fontId="8" fillId="4" borderId="0" xfId="0" applyFont="1" applyFill="1" applyAlignment="1">
      <alignment wrapText="1"/>
    </xf>
    <xf numFmtId="0" fontId="8" fillId="4" borderId="0" xfId="0" applyFont="1" applyFill="1" applyAlignment="1">
      <alignment vertical="top" wrapText="1"/>
    </xf>
    <xf numFmtId="0" fontId="8" fillId="0" borderId="0" xfId="0" applyFont="1" applyAlignment="1">
      <alignment horizontal="left" vertical="top" wrapText="1"/>
    </xf>
    <xf numFmtId="0" fontId="7" fillId="4" borderId="0" xfId="0" applyFont="1" applyFill="1" applyAlignment="1">
      <alignment wrapText="1"/>
    </xf>
    <xf numFmtId="0" fontId="8" fillId="4" borderId="14" xfId="0" applyFont="1" applyFill="1" applyBorder="1"/>
    <xf numFmtId="0" fontId="8" fillId="4" borderId="0" xfId="0" applyFont="1" applyFill="1"/>
    <xf numFmtId="0" fontId="8" fillId="4" borderId="0" xfId="0" applyFont="1" applyFill="1" applyAlignment="1">
      <alignment horizontal="left" vertical="center" wrapText="1"/>
    </xf>
    <xf numFmtId="0" fontId="8" fillId="4" borderId="0" xfId="0" applyFont="1" applyFill="1" applyAlignment="1">
      <alignment horizontal="left"/>
    </xf>
    <xf numFmtId="0" fontId="8" fillId="4" borderId="0" xfId="0" applyFont="1" applyFill="1" applyAlignment="1">
      <alignment horizontal="left" vertical="top"/>
    </xf>
    <xf numFmtId="0" fontId="8" fillId="0" borderId="0" xfId="0" applyFont="1" applyAlignment="1">
      <alignment vertical="top" wrapText="1"/>
    </xf>
    <xf numFmtId="0" fontId="8" fillId="4" borderId="0" xfId="0" applyFont="1" applyFill="1" applyAlignment="1">
      <alignment horizontal="left" wrapText="1"/>
    </xf>
    <xf numFmtId="0" fontId="11" fillId="0" borderId="0" xfId="0" applyFont="1" applyAlignment="1" applyProtection="1">
      <alignment horizontal="left" vertical="top"/>
      <protection locked="0"/>
    </xf>
    <xf numFmtId="0" fontId="11" fillId="3" borderId="6" xfId="0" applyFont="1" applyFill="1" applyBorder="1" applyAlignment="1" applyProtection="1">
      <alignment horizontal="left" vertical="top"/>
      <protection locked="0"/>
    </xf>
    <xf numFmtId="0" fontId="11" fillId="3" borderId="2" xfId="0" applyFont="1" applyFill="1" applyBorder="1" applyAlignment="1" applyProtection="1">
      <alignment horizontal="left" vertical="top"/>
      <protection locked="0"/>
    </xf>
    <xf numFmtId="0" fontId="11" fillId="3" borderId="0" xfId="0" applyFont="1" applyFill="1" applyAlignment="1" applyProtection="1">
      <alignment horizontal="left" vertical="top"/>
      <protection locked="0"/>
    </xf>
    <xf numFmtId="0" fontId="4" fillId="3" borderId="6"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top"/>
      <protection locked="0"/>
    </xf>
    <xf numFmtId="0" fontId="4" fillId="3" borderId="2" xfId="0" applyFont="1" applyFill="1" applyBorder="1" applyAlignment="1" applyProtection="1">
      <alignment horizontal="left" vertical="top"/>
      <protection locked="0"/>
    </xf>
    <xf numFmtId="49" fontId="4" fillId="3" borderId="6" xfId="0" applyNumberFormat="1" applyFont="1" applyFill="1" applyBorder="1" applyAlignment="1" applyProtection="1">
      <alignment horizontal="left" vertical="top"/>
      <protection locked="0"/>
    </xf>
    <xf numFmtId="49" fontId="4" fillId="3" borderId="4" xfId="0" applyNumberFormat="1" applyFont="1" applyFill="1" applyBorder="1" applyAlignment="1" applyProtection="1">
      <alignment horizontal="left" vertical="top"/>
      <protection locked="0"/>
    </xf>
    <xf numFmtId="49" fontId="4" fillId="3" borderId="2" xfId="0" applyNumberFormat="1"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0" fontId="21" fillId="3" borderId="0" xfId="0" applyFont="1" applyFill="1" applyAlignment="1" applyProtection="1">
      <alignment horizontal="left" vertical="top"/>
      <protection locked="0"/>
    </xf>
    <xf numFmtId="0" fontId="11" fillId="3" borderId="0" xfId="0" applyFont="1" applyFill="1" applyAlignment="1" applyProtection="1">
      <alignment horizontal="right" vertical="top"/>
      <protection locked="0"/>
    </xf>
    <xf numFmtId="2" fontId="4" fillId="0" borderId="0" xfId="0" applyNumberFormat="1" applyFont="1" applyAlignment="1">
      <alignment horizontal="left" vertical="top" wrapText="1"/>
    </xf>
    <xf numFmtId="0" fontId="3" fillId="4" borderId="0" xfId="0" applyFont="1" applyFill="1" applyAlignment="1" applyProtection="1">
      <alignment vertical="top" wrapText="1"/>
      <protection locked="0"/>
    </xf>
    <xf numFmtId="0" fontId="41" fillId="4" borderId="0" xfId="0" applyFont="1" applyFill="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0" fillId="0" borderId="0" xfId="0" applyAlignment="1" applyProtection="1">
      <alignment horizontal="left" vertical="top"/>
      <protection locked="0"/>
    </xf>
    <xf numFmtId="0" fontId="3" fillId="4" borderId="9"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164" fontId="8" fillId="4" borderId="9" xfId="0" applyNumberFormat="1" applyFont="1" applyFill="1" applyBorder="1" applyAlignment="1" applyProtection="1">
      <alignment horizontal="left" vertical="top" wrapText="1"/>
      <protection locked="0"/>
    </xf>
    <xf numFmtId="2" fontId="8" fillId="4" borderId="9" xfId="0" applyNumberFormat="1"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0" xfId="0" applyFont="1" applyFill="1" applyAlignment="1" applyProtection="1">
      <alignment horizontal="left" vertical="top"/>
      <protection locked="0"/>
    </xf>
    <xf numFmtId="0" fontId="14" fillId="3" borderId="0" xfId="0" applyFont="1" applyFill="1" applyAlignment="1" applyProtection="1">
      <alignment horizontal="left" vertical="top"/>
      <protection locked="0"/>
    </xf>
    <xf numFmtId="2" fontId="4" fillId="4" borderId="9" xfId="0" applyNumberFormat="1" applyFont="1" applyFill="1" applyBorder="1" applyAlignment="1" applyProtection="1">
      <alignment horizontal="left" vertical="top" wrapText="1"/>
      <protection locked="0"/>
    </xf>
    <xf numFmtId="2" fontId="4" fillId="4" borderId="0" xfId="0" applyNumberFormat="1" applyFont="1" applyFill="1" applyAlignment="1" applyProtection="1">
      <alignment horizontal="left" vertical="top" wrapText="1"/>
      <protection locked="0"/>
    </xf>
    <xf numFmtId="0" fontId="38" fillId="4" borderId="0" xfId="0" applyFont="1" applyFill="1" applyAlignment="1" applyProtection="1">
      <alignment horizontal="left" vertical="top" wrapText="1"/>
      <protection locked="0"/>
    </xf>
    <xf numFmtId="0" fontId="4" fillId="4" borderId="9" xfId="0" applyFont="1" applyFill="1" applyBorder="1" applyAlignment="1" applyProtection="1">
      <alignment horizontal="left" vertical="top"/>
      <protection locked="0"/>
    </xf>
    <xf numFmtId="0" fontId="11" fillId="4" borderId="10" xfId="0" applyFont="1" applyFill="1" applyBorder="1" applyAlignment="1" applyProtection="1">
      <alignment horizontal="left" vertical="top"/>
      <protection locked="0"/>
    </xf>
    <xf numFmtId="0" fontId="21" fillId="4" borderId="3" xfId="0" applyFont="1" applyFill="1" applyBorder="1" applyAlignment="1" applyProtection="1">
      <alignment horizontal="left" vertical="top"/>
      <protection locked="0"/>
    </xf>
    <xf numFmtId="0" fontId="16" fillId="3" borderId="0" xfId="0" applyFont="1" applyFill="1" applyAlignment="1" applyProtection="1">
      <alignment horizontal="left" vertical="top"/>
      <protection locked="0"/>
    </xf>
    <xf numFmtId="49" fontId="11" fillId="3" borderId="0" xfId="0" applyNumberFormat="1" applyFont="1" applyFill="1" applyAlignment="1" applyProtection="1">
      <alignment horizontal="left" vertical="top"/>
      <protection locked="0"/>
    </xf>
    <xf numFmtId="0" fontId="1" fillId="3" borderId="0" xfId="0" applyFont="1" applyFill="1" applyAlignment="1" applyProtection="1">
      <alignment horizontal="left" vertical="top"/>
      <protection locked="0"/>
    </xf>
    <xf numFmtId="0" fontId="35" fillId="3" borderId="0" xfId="1" quotePrefix="1" applyFill="1" applyAlignment="1" applyProtection="1">
      <alignment horizontal="right" vertical="top"/>
      <protection locked="0"/>
    </xf>
    <xf numFmtId="0" fontId="42" fillId="0" borderId="0" xfId="0" applyFont="1" applyAlignment="1" applyProtection="1">
      <alignment vertical="center"/>
      <protection locked="0"/>
    </xf>
    <xf numFmtId="0" fontId="21" fillId="0" borderId="0" xfId="0" applyFont="1" applyAlignment="1" applyProtection="1">
      <alignment horizontal="left" vertical="top"/>
      <protection locked="0"/>
    </xf>
    <xf numFmtId="0" fontId="19" fillId="4" borderId="5" xfId="0" applyFont="1" applyFill="1" applyBorder="1" applyAlignment="1" applyProtection="1">
      <alignment horizontal="left" vertical="top" wrapText="1"/>
      <protection locked="0"/>
    </xf>
    <xf numFmtId="164" fontId="4" fillId="4" borderId="9" xfId="0" applyNumberFormat="1" applyFont="1" applyFill="1" applyBorder="1" applyAlignment="1" applyProtection="1">
      <alignment horizontal="left" vertical="top"/>
      <protection locked="0"/>
    </xf>
    <xf numFmtId="2" fontId="4" fillId="4" borderId="9" xfId="0" applyNumberFormat="1" applyFont="1" applyFill="1" applyBorder="1" applyAlignment="1" applyProtection="1">
      <alignment horizontal="left" vertical="top"/>
      <protection locked="0"/>
    </xf>
    <xf numFmtId="0" fontId="6" fillId="4" borderId="5" xfId="0" applyFont="1" applyFill="1" applyBorder="1" applyAlignment="1" applyProtection="1">
      <alignment horizontal="left" vertical="top"/>
      <protection locked="0"/>
    </xf>
    <xf numFmtId="0" fontId="5" fillId="5" borderId="8" xfId="0" applyFont="1" applyFill="1" applyBorder="1" applyAlignment="1" applyProtection="1">
      <alignment horizontal="left" vertical="top" wrapText="1"/>
      <protection locked="0"/>
    </xf>
    <xf numFmtId="0" fontId="4" fillId="0" borderId="0" xfId="0" applyFont="1" applyProtection="1">
      <protection locked="0"/>
    </xf>
    <xf numFmtId="0" fontId="4" fillId="4" borderId="9" xfId="0" applyFont="1" applyFill="1" applyBorder="1" applyAlignment="1" applyProtection="1">
      <alignment horizontal="left"/>
      <protection locked="0"/>
    </xf>
    <xf numFmtId="0" fontId="4" fillId="4" borderId="5" xfId="0" applyFont="1" applyFill="1" applyBorder="1" applyProtection="1">
      <protection locked="0"/>
    </xf>
    <xf numFmtId="0" fontId="4" fillId="4" borderId="9" xfId="0" applyFont="1" applyFill="1" applyBorder="1" applyProtection="1">
      <protection locked="0"/>
    </xf>
    <xf numFmtId="0" fontId="9" fillId="3" borderId="0" xfId="0" applyFont="1" applyFill="1" applyProtection="1">
      <protection locked="0"/>
    </xf>
    <xf numFmtId="0" fontId="9" fillId="3" borderId="0" xfId="0" quotePrefix="1" applyFont="1" applyFill="1" applyProtection="1">
      <protection locked="0"/>
    </xf>
    <xf numFmtId="0" fontId="4" fillId="0" borderId="0" xfId="0" applyFont="1" applyAlignment="1" applyProtection="1">
      <alignment horizontal="left" vertical="top" wrapText="1"/>
      <protection locked="0"/>
    </xf>
    <xf numFmtId="0" fontId="8" fillId="4" borderId="0" xfId="0" applyFont="1" applyFill="1" applyProtection="1">
      <protection locked="0"/>
    </xf>
    <xf numFmtId="0" fontId="18" fillId="2" borderId="0" xfId="0" applyFont="1" applyFill="1" applyAlignment="1" applyProtection="1">
      <alignment horizontal="left" vertical="top"/>
      <protection locked="0"/>
    </xf>
    <xf numFmtId="0" fontId="4" fillId="4" borderId="10" xfId="0" applyFont="1" applyFill="1" applyBorder="1" applyProtection="1">
      <protection locked="0"/>
    </xf>
    <xf numFmtId="0" fontId="4" fillId="4" borderId="14" xfId="0" applyFont="1" applyFill="1" applyBorder="1" applyProtection="1">
      <protection locked="0"/>
    </xf>
    <xf numFmtId="0" fontId="4" fillId="4" borderId="3" xfId="0" applyFont="1" applyFill="1" applyBorder="1" applyProtection="1">
      <protection locked="0"/>
    </xf>
    <xf numFmtId="0" fontId="4" fillId="3" borderId="0" xfId="0" applyFont="1" applyFill="1" applyAlignment="1" applyProtection="1">
      <alignment horizontal="left" vertical="top" wrapText="1"/>
      <protection locked="0"/>
    </xf>
    <xf numFmtId="0" fontId="35" fillId="3" borderId="0" xfId="1" quotePrefix="1" applyFill="1" applyProtection="1">
      <protection locked="0"/>
    </xf>
    <xf numFmtId="0" fontId="35" fillId="3" borderId="0" xfId="1" quotePrefix="1" applyFill="1" applyAlignment="1" applyProtection="1">
      <alignment horizontal="right" vertical="top" wrapText="1"/>
      <protection locked="0"/>
    </xf>
    <xf numFmtId="0" fontId="2" fillId="5" borderId="0" xfId="0" applyFont="1" applyFill="1" applyAlignment="1">
      <alignment horizontal="left" vertical="center" wrapText="1"/>
    </xf>
    <xf numFmtId="0" fontId="8" fillId="4" borderId="0" xfId="0" applyFont="1" applyFill="1" applyAlignment="1">
      <alignment horizontal="left" vertical="top" wrapText="1"/>
    </xf>
    <xf numFmtId="0" fontId="2" fillId="5" borderId="7"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7" fillId="4" borderId="6" xfId="0" applyFont="1" applyFill="1" applyBorder="1" applyAlignment="1" applyProtection="1">
      <alignment horizontal="justify" vertical="center" wrapText="1"/>
      <protection locked="0"/>
    </xf>
    <xf numFmtId="0" fontId="0" fillId="0" borderId="4" xfId="0" applyBorder="1" applyAlignment="1">
      <alignment horizontal="justify" vertical="center" wrapText="1"/>
    </xf>
    <xf numFmtId="0" fontId="0" fillId="0" borderId="2" xfId="0" applyBorder="1" applyAlignment="1">
      <alignment horizontal="justify" vertical="center" wrapText="1"/>
    </xf>
    <xf numFmtId="0" fontId="6" fillId="4" borderId="4" xfId="0" applyFont="1" applyFill="1" applyBorder="1" applyAlignment="1">
      <alignment horizontal="left" vertical="top" wrapText="1"/>
    </xf>
    <xf numFmtId="0" fontId="0" fillId="0" borderId="4" xfId="0" applyBorder="1" applyAlignment="1">
      <alignment horizontal="left" vertical="top" wrapText="1"/>
    </xf>
    <xf numFmtId="0" fontId="6" fillId="4" borderId="9" xfId="0" applyFont="1" applyFill="1" applyBorder="1" applyAlignment="1" applyProtection="1">
      <alignment horizontal="left" vertical="top" wrapText="1"/>
      <protection locked="0"/>
    </xf>
    <xf numFmtId="0" fontId="0" fillId="0" borderId="9" xfId="0" applyBorder="1" applyProtection="1">
      <protection locked="0"/>
    </xf>
    <xf numFmtId="0" fontId="4" fillId="4" borderId="6"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 fillId="5" borderId="7"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center" vertical="center"/>
      <protection locked="0"/>
    </xf>
    <xf numFmtId="0" fontId="4" fillId="4" borderId="0" xfId="0" applyFont="1" applyFill="1" applyAlignment="1" applyProtection="1">
      <alignment horizontal="left" vertical="top" wrapText="1"/>
      <protection locked="0"/>
    </xf>
    <xf numFmtId="0" fontId="4" fillId="4" borderId="9" xfId="0" applyFont="1" applyFill="1" applyBorder="1" applyAlignment="1">
      <alignment horizontal="center" vertical="top"/>
    </xf>
    <xf numFmtId="0" fontId="4" fillId="4" borderId="0" xfId="0" applyFont="1" applyFill="1" applyAlignment="1">
      <alignment horizontal="center" vertical="top"/>
    </xf>
    <xf numFmtId="0" fontId="4" fillId="4" borderId="5" xfId="0" applyFont="1" applyFill="1" applyBorder="1" applyAlignment="1">
      <alignment horizontal="center" vertical="top"/>
    </xf>
    <xf numFmtId="0" fontId="31" fillId="5" borderId="7" xfId="0" applyFont="1" applyFill="1" applyBorder="1" applyAlignment="1">
      <alignment horizontal="left" vertical="center" wrapText="1"/>
    </xf>
    <xf numFmtId="0" fontId="31" fillId="5" borderId="13" xfId="0" applyFont="1" applyFill="1" applyBorder="1" applyAlignment="1">
      <alignment horizontal="left" vertical="center" wrapText="1"/>
    </xf>
    <xf numFmtId="0" fontId="26" fillId="6" borderId="0" xfId="0" applyFont="1" applyFill="1" applyAlignment="1">
      <alignment horizontal="left" vertical="top" wrapText="1"/>
    </xf>
    <xf numFmtId="0" fontId="28" fillId="5" borderId="0" xfId="0" applyFont="1" applyFill="1" applyAlignment="1">
      <alignment horizontal="left" vertical="top"/>
    </xf>
    <xf numFmtId="0" fontId="28" fillId="5" borderId="5" xfId="0" applyFont="1" applyFill="1" applyBorder="1" applyAlignment="1">
      <alignment horizontal="left" vertical="top"/>
    </xf>
    <xf numFmtId="0" fontId="37" fillId="4" borderId="0" xfId="0" applyFont="1" applyFill="1" applyAlignment="1">
      <alignment horizontal="left" vertical="top" wrapText="1"/>
    </xf>
    <xf numFmtId="2" fontId="24" fillId="5" borderId="9" xfId="0" applyNumberFormat="1" applyFont="1" applyFill="1" applyBorder="1" applyAlignment="1">
      <alignment horizontal="left" vertical="top"/>
    </xf>
    <xf numFmtId="2" fontId="24" fillId="5" borderId="0" xfId="0" applyNumberFormat="1" applyFont="1" applyFill="1" applyAlignment="1">
      <alignment horizontal="left" vertical="top"/>
    </xf>
    <xf numFmtId="2" fontId="24" fillId="5" borderId="5" xfId="0" applyNumberFormat="1" applyFont="1" applyFill="1" applyBorder="1" applyAlignment="1">
      <alignment horizontal="left" vertical="top"/>
    </xf>
    <xf numFmtId="0" fontId="37" fillId="4" borderId="9" xfId="0" applyFont="1" applyFill="1" applyBorder="1" applyAlignment="1">
      <alignment horizontal="left" vertical="center" wrapText="1"/>
    </xf>
    <xf numFmtId="0" fontId="37" fillId="4" borderId="0" xfId="0" applyFont="1" applyFill="1" applyAlignment="1">
      <alignment horizontal="left" vertical="center" wrapText="1"/>
    </xf>
    <xf numFmtId="0" fontId="37" fillId="4" borderId="0" xfId="0" applyFont="1" applyFill="1" applyAlignment="1" applyProtection="1">
      <alignment horizontal="left" vertical="top" wrapText="1"/>
      <protection locked="0"/>
    </xf>
    <xf numFmtId="0" fontId="40" fillId="0" borderId="0" xfId="0" applyFont="1" applyAlignment="1">
      <alignment horizontal="left" vertical="top" wrapText="1"/>
    </xf>
    <xf numFmtId="0" fontId="37" fillId="4" borderId="9" xfId="0" applyFont="1" applyFill="1" applyBorder="1" applyAlignment="1">
      <alignment horizontal="left" vertical="top" wrapText="1"/>
    </xf>
  </cellXfs>
  <cellStyles count="2">
    <cellStyle name="Hyperlink" xfId="1" builtinId="8"/>
    <cellStyle name="Normal" xfId="0" builtinId="0"/>
  </cellStyles>
  <dxfs count="197">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5" fmlaLink="$C$18" fmlaRange="$B$50:$B$57" noThreeD="1" sel="1" val="0"/>
</file>

<file path=xl/ctrlProps/ctrlProp10.xml><?xml version="1.0" encoding="utf-8"?>
<formControlPr xmlns="http://schemas.microsoft.com/office/spreadsheetml/2009/9/main" objectType="Drop" dropStyle="combo" dx="15" fmlaLink="$C$3" fmlaRange="$B$29:$B$30" noThreeD="1" sel="2" val="0"/>
</file>

<file path=xl/ctrlProps/ctrlProp100.xml><?xml version="1.0" encoding="utf-8"?>
<formControlPr xmlns="http://schemas.microsoft.com/office/spreadsheetml/2009/9/main" objectType="Drop" dropStyle="combo" dx="15" fmlaLink="$C$33" fmlaRange="$B$139:$B$140" noThreeD="1" sel="1" val="0"/>
</file>

<file path=xl/ctrlProps/ctrlProp101.xml><?xml version="1.0" encoding="utf-8"?>
<formControlPr xmlns="http://schemas.microsoft.com/office/spreadsheetml/2009/9/main" objectType="Drop" dropStyle="combo" dx="15" fmlaLink="$C$35" fmlaRange="$B$139:$B$140" noThreeD="1" sel="1" val="0"/>
</file>

<file path=xl/ctrlProps/ctrlProp102.xml><?xml version="1.0" encoding="utf-8"?>
<formControlPr xmlns="http://schemas.microsoft.com/office/spreadsheetml/2009/9/main" objectType="Drop" dropStyle="combo" dx="15" fmlaLink="$C$37" fmlaRange="$B$139:$B$140" noThreeD="1" sel="1" val="0"/>
</file>

<file path=xl/ctrlProps/ctrlProp103.xml><?xml version="1.0" encoding="utf-8"?>
<formControlPr xmlns="http://schemas.microsoft.com/office/spreadsheetml/2009/9/main" objectType="Drop" dropStyle="combo" dx="15" fmlaLink="$C$41" fmlaRange="$B$151:$B$155" noThreeD="1" sel="1" val="0"/>
</file>

<file path=xl/ctrlProps/ctrlProp104.xml><?xml version="1.0" encoding="utf-8"?>
<formControlPr xmlns="http://schemas.microsoft.com/office/spreadsheetml/2009/9/main" objectType="Drop" dropStyle="combo" dx="15" fmlaLink="$C$47" fmlaRange="$B$139:$B$140" noThreeD="1" sel="1" val="0"/>
</file>

<file path=xl/ctrlProps/ctrlProp105.xml><?xml version="1.0" encoding="utf-8"?>
<formControlPr xmlns="http://schemas.microsoft.com/office/spreadsheetml/2009/9/main" objectType="Drop" dropStyle="combo" dx="15" fmlaLink="$C$43" fmlaRange="$B$139:$B$140" noThreeD="1" sel="1" val="0"/>
</file>

<file path=xl/ctrlProps/ctrlProp106.xml><?xml version="1.0" encoding="utf-8"?>
<formControlPr xmlns="http://schemas.microsoft.com/office/spreadsheetml/2009/9/main" objectType="Drop" dropStyle="combo" dx="15" fmlaLink="$C$48" fmlaRange="$B$139:$B$140" noThreeD="1" sel="1" val="0"/>
</file>

<file path=xl/ctrlProps/ctrlProp107.xml><?xml version="1.0" encoding="utf-8"?>
<formControlPr xmlns="http://schemas.microsoft.com/office/spreadsheetml/2009/9/main" objectType="Drop" dropStyle="combo" dx="15" fmlaLink="$C$50" fmlaRange="$B$139:$B$140" noThreeD="1" sel="1" val="0"/>
</file>

<file path=xl/ctrlProps/ctrlProp108.xml><?xml version="1.0" encoding="utf-8"?>
<formControlPr xmlns="http://schemas.microsoft.com/office/spreadsheetml/2009/9/main" objectType="Drop" dropStyle="combo" dx="15" fmlaLink="$C$52" fmlaRange="$B$139:$B$140" noThreeD="1" sel="1" val="0"/>
</file>

<file path=xl/ctrlProps/ctrlProp109.xml><?xml version="1.0" encoding="utf-8"?>
<formControlPr xmlns="http://schemas.microsoft.com/office/spreadsheetml/2009/9/main" objectType="Drop" dropStyle="combo" dx="15" fmlaLink="$C$54" fmlaRange="$B$139:$B$140" noThreeD="1" sel="1" val="0"/>
</file>

<file path=xl/ctrlProps/ctrlProp11.xml><?xml version="1.0" encoding="utf-8"?>
<formControlPr xmlns="http://schemas.microsoft.com/office/spreadsheetml/2009/9/main" objectType="Drop" dropStyle="combo" dx="15" fmlaLink="$C$13" fmlaRange="$B$29:$B$30" noThreeD="1" sel="1" val="0"/>
</file>

<file path=xl/ctrlProps/ctrlProp110.xml><?xml version="1.0" encoding="utf-8"?>
<formControlPr xmlns="http://schemas.microsoft.com/office/spreadsheetml/2009/9/main" objectType="Drop" dropStyle="combo" dx="15" fmlaLink="$C$45" fmlaRange="$B$139:$B$140" noThreeD="1" sel="1" val="0"/>
</file>

<file path=xl/ctrlProps/ctrlProp111.xml><?xml version="1.0" encoding="utf-8"?>
<formControlPr xmlns="http://schemas.microsoft.com/office/spreadsheetml/2009/9/main" objectType="Drop" dropStyle="combo" dx="15" fmlaLink="$C$39" fmlaRange="$B$139:$B$140" noThreeD="1" sel="1" val="0"/>
</file>

<file path=xl/ctrlProps/ctrlProp112.xml><?xml version="1.0" encoding="utf-8"?>
<formControlPr xmlns="http://schemas.microsoft.com/office/spreadsheetml/2009/9/main" objectType="CheckBox" fmlaLink="$C$293" lockText="1" noThreeD="1"/>
</file>

<file path=xl/ctrlProps/ctrlProp113.xml><?xml version="1.0" encoding="utf-8"?>
<formControlPr xmlns="http://schemas.microsoft.com/office/spreadsheetml/2009/9/main" objectType="CheckBox" fmlaLink="$C$294" lockText="1" noThreeD="1"/>
</file>

<file path=xl/ctrlProps/ctrlProp114.xml><?xml version="1.0" encoding="utf-8"?>
<formControlPr xmlns="http://schemas.microsoft.com/office/spreadsheetml/2009/9/main" objectType="CheckBox" fmlaLink="$C$295" lockText="1" noThreeD="1"/>
</file>

<file path=xl/ctrlProps/ctrlProp115.xml><?xml version="1.0" encoding="utf-8"?>
<formControlPr xmlns="http://schemas.microsoft.com/office/spreadsheetml/2009/9/main" objectType="CheckBox" fmlaLink="$C$296" lockText="1" noThreeD="1"/>
</file>

<file path=xl/ctrlProps/ctrlProp116.xml><?xml version="1.0" encoding="utf-8"?>
<formControlPr xmlns="http://schemas.microsoft.com/office/spreadsheetml/2009/9/main" objectType="CheckBox" fmlaLink="$C$297" lockText="1" noThreeD="1"/>
</file>

<file path=xl/ctrlProps/ctrlProp117.xml><?xml version="1.0" encoding="utf-8"?>
<formControlPr xmlns="http://schemas.microsoft.com/office/spreadsheetml/2009/9/main" objectType="Drop" dropStyle="combo" dx="15" fmlaLink="$C$56" fmlaRange="$B$139:$B$140" noThreeD="1" sel="1" val="0"/>
</file>

<file path=xl/ctrlProps/ctrlProp118.xml><?xml version="1.0" encoding="utf-8"?>
<formControlPr xmlns="http://schemas.microsoft.com/office/spreadsheetml/2009/9/main" objectType="Drop" dropStyle="combo" dx="15" fmlaLink="$C$88" fmlaRange="$B$139:$B$140" noThreeD="1" sel="1" val="0"/>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5" fmlaLink="$C$5" fmlaRange="$B$29:$B$30" noThreeD="1" sel="2"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5" fmlaLink="$C$9" fmlaRange="$B$29:$B$30" noThreeD="1" sel="1" val="0"/>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5" fmlaLink="$C$11" fmlaRange="$B$29:$B$30" noThreeD="1" sel="1" val="0"/>
</file>

<file path=xl/ctrlProps/ctrlProp15.xml><?xml version="1.0" encoding="utf-8"?>
<formControlPr xmlns="http://schemas.microsoft.com/office/spreadsheetml/2009/9/main" objectType="Drop" dropStyle="combo" dx="15" fmlaLink="$C$15" fmlaRange="$B$29:$B$30" noThreeD="1" sel="1" val="0"/>
</file>

<file path=xl/ctrlProps/ctrlProp16.xml><?xml version="1.0" encoding="utf-8"?>
<formControlPr xmlns="http://schemas.microsoft.com/office/spreadsheetml/2009/9/main" objectType="Drop" dropStyle="combo" dx="15" fmlaLink="$C$24" fmlaRange="$B$29:$B$30" noThreeD="1" sel="2" val="0"/>
</file>

<file path=xl/ctrlProps/ctrlProp17.xml><?xml version="1.0" encoding="utf-8"?>
<formControlPr xmlns="http://schemas.microsoft.com/office/spreadsheetml/2009/9/main" objectType="Drop" dropStyle="combo" dx="15" fmlaLink="$C$4" fmlaRange="$B$22:$B$23" noThreeD="1" sel="1" val="0"/>
</file>

<file path=xl/ctrlProps/ctrlProp18.xml><?xml version="1.0" encoding="utf-8"?>
<formControlPr xmlns="http://schemas.microsoft.com/office/spreadsheetml/2009/9/main" objectType="Drop" dropStyle="combo" dx="15" fmlaLink="$C$7" fmlaRange="$B$22:$B$23" noThreeD="1" sel="1" val="0"/>
</file>

<file path=xl/ctrlProps/ctrlProp19.xml><?xml version="1.0" encoding="utf-8"?>
<formControlPr xmlns="http://schemas.microsoft.com/office/spreadsheetml/2009/9/main" objectType="Drop" dropStyle="combo" dx="15" fmlaLink="$C$10" fmlaRange="$B$27:$B$29" noThreeD="1" sel="3" val="0"/>
</file>

<file path=xl/ctrlProps/ctrlProp2.xml><?xml version="1.0" encoding="utf-8"?>
<formControlPr xmlns="http://schemas.microsoft.com/office/spreadsheetml/2009/9/main" objectType="Drop" dropStyle="combo" dx="15" fmlaLink="$C$20" fmlaRange="$B$46:$B$48" noThreeD="1" sel="3" val="0"/>
</file>

<file path=xl/ctrlProps/ctrlProp20.xml><?xml version="1.0" encoding="utf-8"?>
<formControlPr xmlns="http://schemas.microsoft.com/office/spreadsheetml/2009/9/main" objectType="Drop" dropStyle="combo" dx="15" fmlaLink="$C$12" fmlaRange="$B$27:$B$29" noThreeD="1" sel="3" val="0"/>
</file>

<file path=xl/ctrlProps/ctrlProp21.xml><?xml version="1.0" encoding="utf-8"?>
<formControlPr xmlns="http://schemas.microsoft.com/office/spreadsheetml/2009/9/main" objectType="Drop" dropStyle="combo" dx="15" fmlaLink="$C$4" fmlaRange="$B$38:$B$39" noThreeD="1" sel="1" val="0"/>
</file>

<file path=xl/ctrlProps/ctrlProp22.xml><?xml version="1.0" encoding="utf-8"?>
<formControlPr xmlns="http://schemas.microsoft.com/office/spreadsheetml/2009/9/main" objectType="Drop" dropStyle="combo" dx="15" fmlaLink="$C$6" fmlaRange="$B$38:$B$39" noThreeD="1" sel="1" val="0"/>
</file>

<file path=xl/ctrlProps/ctrlProp23.xml><?xml version="1.0" encoding="utf-8"?>
<formControlPr xmlns="http://schemas.microsoft.com/office/spreadsheetml/2009/9/main" objectType="Drop" dropStyle="combo" dx="15" fmlaLink="$C$18" fmlaRange="$B$38:$B$39" noThreeD="1" sel="1" val="0"/>
</file>

<file path=xl/ctrlProps/ctrlProp24.xml><?xml version="1.0" encoding="utf-8"?>
<formControlPr xmlns="http://schemas.microsoft.com/office/spreadsheetml/2009/9/main" objectType="Drop" dropStyle="combo" dx="15" fmlaLink="$C$8" fmlaRange="$B$38:$B$39" noThreeD="1" sel="1" val="0"/>
</file>

<file path=xl/ctrlProps/ctrlProp25.xml><?xml version="1.0" encoding="utf-8"?>
<formControlPr xmlns="http://schemas.microsoft.com/office/spreadsheetml/2009/9/main" objectType="Drop" dropStyle="combo" dx="15" fmlaLink="$C$10" fmlaRange="$B$38:$B$39" noThreeD="1" sel="1" val="0"/>
</file>

<file path=xl/ctrlProps/ctrlProp26.xml><?xml version="1.0" encoding="utf-8"?>
<formControlPr xmlns="http://schemas.microsoft.com/office/spreadsheetml/2009/9/main" objectType="Drop" dropStyle="combo" dx="15" fmlaLink="$C$12" fmlaRange="$B$38:$B$39" noThreeD="1" sel="1" val="0"/>
</file>

<file path=xl/ctrlProps/ctrlProp27.xml><?xml version="1.0" encoding="utf-8"?>
<formControlPr xmlns="http://schemas.microsoft.com/office/spreadsheetml/2009/9/main" objectType="Drop" dropStyle="combo" dx="15" fmlaLink="$C$16" fmlaRange="$B$38:$B$39" noThreeD="1" sel="1" val="0"/>
</file>

<file path=xl/ctrlProps/ctrlProp28.xml><?xml version="1.0" encoding="utf-8"?>
<formControlPr xmlns="http://schemas.microsoft.com/office/spreadsheetml/2009/9/main" objectType="Drop" dropStyle="combo" dx="15" fmlaLink="$C$14" fmlaRange="$B$38:$B$39" noThreeD="1" sel="1" val="0"/>
</file>

<file path=xl/ctrlProps/ctrlProp29.xml><?xml version="1.0" encoding="utf-8"?>
<formControlPr xmlns="http://schemas.microsoft.com/office/spreadsheetml/2009/9/main" objectType="CheckBox" fmlaLink="$C$66" lockText="1" noThreeD="1"/>
</file>

<file path=xl/ctrlProps/ctrlProp3.xml><?xml version="1.0" encoding="utf-8"?>
<formControlPr xmlns="http://schemas.microsoft.com/office/spreadsheetml/2009/9/main" objectType="Drop" dropStyle="combo" dx="15" fmlaLink="$J$24" fmlaRange="$B$46:$B$48" noThreeD="1" sel="3" val="0"/>
</file>

<file path=xl/ctrlProps/ctrlProp30.xml><?xml version="1.0" encoding="utf-8"?>
<formControlPr xmlns="http://schemas.microsoft.com/office/spreadsheetml/2009/9/main" objectType="CheckBox" fmlaLink="$C$70" lockText="1" noThreeD="1"/>
</file>

<file path=xl/ctrlProps/ctrlProp31.xml><?xml version="1.0" encoding="utf-8"?>
<formControlPr xmlns="http://schemas.microsoft.com/office/spreadsheetml/2009/9/main" objectType="CheckBox" fmlaLink="$C$67" lockText="1" noThreeD="1"/>
</file>

<file path=xl/ctrlProps/ctrlProp32.xml><?xml version="1.0" encoding="utf-8"?>
<formControlPr xmlns="http://schemas.microsoft.com/office/spreadsheetml/2009/9/main" objectType="CheckBox" fmlaLink="$C$68" lockText="1" noThreeD="1"/>
</file>

<file path=xl/ctrlProps/ctrlProp33.xml><?xml version="1.0" encoding="utf-8"?>
<formControlPr xmlns="http://schemas.microsoft.com/office/spreadsheetml/2009/9/main" objectType="CheckBox" fmlaLink="$C$69" lockText="1" noThreeD="1"/>
</file>

<file path=xl/ctrlProps/ctrlProp34.xml><?xml version="1.0" encoding="utf-8"?>
<formControlPr xmlns="http://schemas.microsoft.com/office/spreadsheetml/2009/9/main" objectType="CheckBox" fmlaLink="$C$77" lockText="1" noThreeD="1"/>
</file>

<file path=xl/ctrlProps/ctrlProp35.xml><?xml version="1.0" encoding="utf-8"?>
<formControlPr xmlns="http://schemas.microsoft.com/office/spreadsheetml/2009/9/main" objectType="CheckBox" fmlaLink="$C$76" lockText="1" noThreeD="1"/>
</file>

<file path=xl/ctrlProps/ctrlProp36.xml><?xml version="1.0" encoding="utf-8"?>
<formControlPr xmlns="http://schemas.microsoft.com/office/spreadsheetml/2009/9/main" objectType="CheckBox" fmlaLink="$C$75" lockText="1" noThreeD="1"/>
</file>

<file path=xl/ctrlProps/ctrlProp37.xml><?xml version="1.0" encoding="utf-8"?>
<formControlPr xmlns="http://schemas.microsoft.com/office/spreadsheetml/2009/9/main" objectType="CheckBox" fmlaLink="$C$74" lockText="1" noThreeD="1"/>
</file>

<file path=xl/ctrlProps/ctrlProp38.xml><?xml version="1.0" encoding="utf-8"?>
<formControlPr xmlns="http://schemas.microsoft.com/office/spreadsheetml/2009/9/main" objectType="CheckBox" fmlaLink="$C$73" lockText="1" noThreeD="1"/>
</file>

<file path=xl/ctrlProps/ctrlProp39.xml><?xml version="1.0" encoding="utf-8"?>
<formControlPr xmlns="http://schemas.microsoft.com/office/spreadsheetml/2009/9/main" objectType="CheckBox" fmlaLink="$C$72" lockText="1" noThreeD="1"/>
</file>

<file path=xl/ctrlProps/ctrlProp4.xml><?xml version="1.0" encoding="utf-8"?>
<formControlPr xmlns="http://schemas.microsoft.com/office/spreadsheetml/2009/9/main" objectType="Drop" dropStyle="combo" dx="15" fmlaLink="$C$28" fmlaRange="$B$46:$B$48" noThreeD="1" sel="1" val="0"/>
</file>

<file path=xl/ctrlProps/ctrlProp40.xml><?xml version="1.0" encoding="utf-8"?>
<formControlPr xmlns="http://schemas.microsoft.com/office/spreadsheetml/2009/9/main" objectType="CheckBox" fmlaLink="$C$71" lockText="1" noThreeD="1"/>
</file>

<file path=xl/ctrlProps/ctrlProp41.xml><?xml version="1.0" encoding="utf-8"?>
<formControlPr xmlns="http://schemas.microsoft.com/office/spreadsheetml/2009/9/main" objectType="CheckBox" fmlaLink="$C$79" lockText="1" noThreeD="1"/>
</file>

<file path=xl/ctrlProps/ctrlProp42.xml><?xml version="1.0" encoding="utf-8"?>
<formControlPr xmlns="http://schemas.microsoft.com/office/spreadsheetml/2009/9/main" objectType="CheckBox" fmlaLink="$C$78" lockText="1" noThreeD="1"/>
</file>

<file path=xl/ctrlProps/ctrlProp43.xml><?xml version="1.0" encoding="utf-8"?>
<formControlPr xmlns="http://schemas.microsoft.com/office/spreadsheetml/2009/9/main" objectType="CheckBox" fmlaLink="$C$88" lockText="1" noThreeD="1"/>
</file>

<file path=xl/ctrlProps/ctrlProp44.xml><?xml version="1.0" encoding="utf-8"?>
<formControlPr xmlns="http://schemas.microsoft.com/office/spreadsheetml/2009/9/main" objectType="Drop" dropStyle="combo" dx="15" fmlaLink="$C$18" fmlaRange="$B$66:$B$87" noThreeD="1" sel="1" val="0"/>
</file>

<file path=xl/ctrlProps/ctrlProp45.xml><?xml version="1.0" encoding="utf-8"?>
<formControlPr xmlns="http://schemas.microsoft.com/office/spreadsheetml/2009/9/main" objectType="Drop" dropStyle="combo" dx="15" fmlaLink="$C$38" fmlaRange="$B$66:$B$87" noThreeD="1" sel="3" val="14"/>
</file>

<file path=xl/ctrlProps/ctrlProp46.xml><?xml version="1.0" encoding="utf-8"?>
<formControlPr xmlns="http://schemas.microsoft.com/office/spreadsheetml/2009/9/main" objectType="Drop" dropStyle="combo" dx="15" fmlaLink="$C$28" fmlaRange="$B$66:$B$87" noThreeD="1" sel="1" val="0"/>
</file>

<file path=xl/ctrlProps/ctrlProp47.xml><?xml version="1.0" encoding="utf-8"?>
<formControlPr xmlns="http://schemas.microsoft.com/office/spreadsheetml/2009/9/main" objectType="Drop" dropStyle="combo" dx="15" fmlaLink="$C$48" fmlaRange="$B$66:$B$87" noThreeD="1" sel="3" val="0"/>
</file>

<file path=xl/ctrlProps/ctrlProp48.xml><?xml version="1.0" encoding="utf-8"?>
<formControlPr xmlns="http://schemas.microsoft.com/office/spreadsheetml/2009/9/main" objectType="CheckBox" fmlaLink="$C$94" lockText="1" noThreeD="1"/>
</file>

<file path=xl/ctrlProps/ctrlProp49.xml><?xml version="1.0" encoding="utf-8"?>
<formControlPr xmlns="http://schemas.microsoft.com/office/spreadsheetml/2009/9/main" objectType="Drop" dropStyle="combo" dx="15" fmlaLink="$C$4" fmlaRange="$B$27:$B$28" noThreeD="1" sel="1" val="0"/>
</file>

<file path=xl/ctrlProps/ctrlProp5.xml><?xml version="1.0" encoding="utf-8"?>
<formControlPr xmlns="http://schemas.microsoft.com/office/spreadsheetml/2009/9/main" objectType="Drop" dropStyle="combo" dx="15" fmlaLink="$C$36" fmlaRange="$B$46:$B$48" noThreeD="1" sel="1" val="0"/>
</file>

<file path=xl/ctrlProps/ctrlProp50.xml><?xml version="1.0" encoding="utf-8"?>
<formControlPr xmlns="http://schemas.microsoft.com/office/spreadsheetml/2009/9/main" objectType="Drop" dropStyle="combo" dx="15" fmlaLink="$C$6" fmlaRange="$B$27:$B$28" noThreeD="1" sel="1" val="0"/>
</file>

<file path=xl/ctrlProps/ctrlProp51.xml><?xml version="1.0" encoding="utf-8"?>
<formControlPr xmlns="http://schemas.microsoft.com/office/spreadsheetml/2009/9/main" objectType="Drop" dropStyle="combo" dx="15" fmlaLink="$C$8" fmlaRange="$B$27:$B$28" noThreeD="1" sel="1" val="0"/>
</file>

<file path=xl/ctrlProps/ctrlProp52.xml><?xml version="1.0" encoding="utf-8"?>
<formControlPr xmlns="http://schemas.microsoft.com/office/spreadsheetml/2009/9/main" objectType="Drop" dropStyle="combo" dx="15" fmlaLink="$C$12" fmlaRange="$B$27:$B$28" noThreeD="1" sel="1" val="0"/>
</file>

<file path=xl/ctrlProps/ctrlProp53.xml><?xml version="1.0" encoding="utf-8"?>
<formControlPr xmlns="http://schemas.microsoft.com/office/spreadsheetml/2009/9/main" objectType="Drop" dropStyle="combo" dx="15" fmlaLink="$C$14" fmlaRange="$B$27:$B$28" noThreeD="1" sel="1" val="0"/>
</file>

<file path=xl/ctrlProps/ctrlProp54.xml><?xml version="1.0" encoding="utf-8"?>
<formControlPr xmlns="http://schemas.microsoft.com/office/spreadsheetml/2009/9/main" objectType="Drop" dropStyle="combo" dx="15" fmlaLink="$C$16" fmlaRange="$B$27:$B$28" noThreeD="1" sel="1" val="0"/>
</file>

<file path=xl/ctrlProps/ctrlProp55.xml><?xml version="1.0" encoding="utf-8"?>
<formControlPr xmlns="http://schemas.microsoft.com/office/spreadsheetml/2009/9/main" objectType="Drop" dropStyle="combo" dx="15" fmlaLink="$C$4" fmlaRange="$B$27:$B$28" noThreeD="1" sel="1" val="0"/>
</file>

<file path=xl/ctrlProps/ctrlProp56.xml><?xml version="1.0" encoding="utf-8"?>
<formControlPr xmlns="http://schemas.microsoft.com/office/spreadsheetml/2009/9/main" objectType="Drop" dropStyle="combo" dx="15" fmlaLink="$C$6" fmlaRange="$B$27:$B$28" noThreeD="1" sel="1" val="0"/>
</file>

<file path=xl/ctrlProps/ctrlProp57.xml><?xml version="1.0" encoding="utf-8"?>
<formControlPr xmlns="http://schemas.microsoft.com/office/spreadsheetml/2009/9/main" objectType="Drop" dropStyle="combo" dx="15" fmlaLink="$C$12" fmlaRange="$B$27:$B$28" noThreeD="1" sel="1" val="0"/>
</file>

<file path=xl/ctrlProps/ctrlProp58.xml><?xml version="1.0" encoding="utf-8"?>
<formControlPr xmlns="http://schemas.microsoft.com/office/spreadsheetml/2009/9/main" objectType="Drop" dropStyle="combo" dx="15" fmlaLink="$C$14" fmlaRange="$B$27:$B$28" noThreeD="1" sel="1" val="0"/>
</file>

<file path=xl/ctrlProps/ctrlProp59.xml><?xml version="1.0" encoding="utf-8"?>
<formControlPr xmlns="http://schemas.microsoft.com/office/spreadsheetml/2009/9/main" objectType="Drop" dropStyle="combo" dx="15" fmlaLink="$C$4" fmlaRange="$B$33:$B$34" noThreeD="1" sel="1" val="0"/>
</file>

<file path=xl/ctrlProps/ctrlProp6.xml><?xml version="1.0" encoding="utf-8"?>
<formControlPr xmlns="http://schemas.microsoft.com/office/spreadsheetml/2009/9/main" objectType="Drop" dropStyle="combo" dx="15" fmlaLink="$C$38" fmlaRange="$B$46:$B$48" noThreeD="1" sel="1" val="0"/>
</file>

<file path=xl/ctrlProps/ctrlProp60.xml><?xml version="1.0" encoding="utf-8"?>
<formControlPr xmlns="http://schemas.microsoft.com/office/spreadsheetml/2009/9/main" objectType="Drop" dropStyle="combo" dx="15" fmlaLink="$C$6" fmlaRange="$B$33:$B$34" noThreeD="1" sel="1" val="0"/>
</file>

<file path=xl/ctrlProps/ctrlProp61.xml><?xml version="1.0" encoding="utf-8"?>
<formControlPr xmlns="http://schemas.microsoft.com/office/spreadsheetml/2009/9/main" objectType="Drop" dropStyle="combo" dx="15" fmlaLink="$C$12" fmlaRange="$B$33:$B$34" noThreeD="1" sel="1" val="0"/>
</file>

<file path=xl/ctrlProps/ctrlProp62.xml><?xml version="1.0" encoding="utf-8"?>
<formControlPr xmlns="http://schemas.microsoft.com/office/spreadsheetml/2009/9/main" objectType="Drop" dropStyle="combo" dx="15" fmlaLink="$C$20" fmlaRange="$B$33:$B$34" noThreeD="1" sel="1" val="0"/>
</file>

<file path=xl/ctrlProps/ctrlProp63.xml><?xml version="1.0" encoding="utf-8"?>
<formControlPr xmlns="http://schemas.microsoft.com/office/spreadsheetml/2009/9/main" objectType="Drop" dropStyle="combo" dx="15" fmlaLink="$C$22" fmlaRange="$B$33:$B$34" noThreeD="1" sel="1" val="0"/>
</file>

<file path=xl/ctrlProps/ctrlProp64.xml><?xml version="1.0" encoding="utf-8"?>
<formControlPr xmlns="http://schemas.microsoft.com/office/spreadsheetml/2009/9/main" objectType="CheckBox" fmlaLink="$C$205" lockText="1" noThreeD="1"/>
</file>

<file path=xl/ctrlProps/ctrlProp65.xml><?xml version="1.0" encoding="utf-8"?>
<formControlPr xmlns="http://schemas.microsoft.com/office/spreadsheetml/2009/9/main" objectType="CheckBox" fmlaLink="$C$206" lockText="1" noThreeD="1"/>
</file>

<file path=xl/ctrlProps/ctrlProp66.xml><?xml version="1.0" encoding="utf-8"?>
<formControlPr xmlns="http://schemas.microsoft.com/office/spreadsheetml/2009/9/main" objectType="CheckBox" fmlaLink="$C$207" lockText="1" noThreeD="1"/>
</file>

<file path=xl/ctrlProps/ctrlProp67.xml><?xml version="1.0" encoding="utf-8"?>
<formControlPr xmlns="http://schemas.microsoft.com/office/spreadsheetml/2009/9/main" objectType="Drop" dropStyle="combo" dx="15" fmlaLink="$C$25" fmlaRange="$B$62:$B$63" noThreeD="1" sel="2" val="0"/>
</file>

<file path=xl/ctrlProps/ctrlProp68.xml><?xml version="1.0" encoding="utf-8"?>
<formControlPr xmlns="http://schemas.microsoft.com/office/spreadsheetml/2009/9/main" objectType="Drop" dropStyle="combo" dx="15" fmlaLink="$C$26" fmlaRange="$B$62:$B$63" noThreeD="1" sel="2" val="0"/>
</file>

<file path=xl/ctrlProps/ctrlProp69.xml><?xml version="1.0" encoding="utf-8"?>
<formControlPr xmlns="http://schemas.microsoft.com/office/spreadsheetml/2009/9/main" objectType="Drop" dropStyle="combo" dx="15" fmlaLink="$C$27" fmlaRange="$B$62:$B$63" noThreeD="1" sel="2" val="0"/>
</file>

<file path=xl/ctrlProps/ctrlProp7.xml><?xml version="1.0" encoding="utf-8"?>
<formControlPr xmlns="http://schemas.microsoft.com/office/spreadsheetml/2009/9/main" objectType="Drop" dropStyle="combo" dx="15" fmlaLink="$C$34" fmlaRange="$B$46:$B$48" noThreeD="1" sel="1" val="0"/>
</file>

<file path=xl/ctrlProps/ctrlProp70.xml><?xml version="1.0" encoding="utf-8"?>
<formControlPr xmlns="http://schemas.microsoft.com/office/spreadsheetml/2009/9/main" objectType="Drop" dropStyle="combo" dx="15" fmlaLink="$C$28" fmlaRange="$B$62:$B$63" noThreeD="1" sel="2" val="0"/>
</file>

<file path=xl/ctrlProps/ctrlProp71.xml><?xml version="1.0" encoding="utf-8"?>
<formControlPr xmlns="http://schemas.microsoft.com/office/spreadsheetml/2009/9/main" objectType="Drop" dropStyle="combo" dx="15" fmlaLink="$C$29" fmlaRange="$B$62:$B$63" noThreeD="1" sel="2" val="0"/>
</file>

<file path=xl/ctrlProps/ctrlProp72.xml><?xml version="1.0" encoding="utf-8"?>
<formControlPr xmlns="http://schemas.microsoft.com/office/spreadsheetml/2009/9/main" objectType="Drop" dropStyle="combo" dx="15" fmlaLink="$C$33" fmlaRange="$B$62:$B$63" noThreeD="1" sel="2" val="0"/>
</file>

<file path=xl/ctrlProps/ctrlProp73.xml><?xml version="1.0" encoding="utf-8"?>
<formControlPr xmlns="http://schemas.microsoft.com/office/spreadsheetml/2009/9/main" objectType="Drop" dropStyle="combo" dx="15" fmlaLink="$C$22" fmlaRange="$B$62:$B$63" noThreeD="1" sel="2" val="0"/>
</file>

<file path=xl/ctrlProps/ctrlProp74.xml><?xml version="1.0" encoding="utf-8"?>
<formControlPr xmlns="http://schemas.microsoft.com/office/spreadsheetml/2009/9/main" objectType="Drop" dropStyle="combo" dx="15" fmlaLink="$C$23" fmlaRange="$B$62:$B$63" noThreeD="1" sel="1" val="0"/>
</file>

<file path=xl/ctrlProps/ctrlProp75.xml><?xml version="1.0" encoding="utf-8"?>
<formControlPr xmlns="http://schemas.microsoft.com/office/spreadsheetml/2009/9/main" objectType="Drop" dropStyle="combo" dx="15" fmlaLink="$C$35" fmlaRange="$B$62:$B$63" noThreeD="1" sel="1" val="0"/>
</file>

<file path=xl/ctrlProps/ctrlProp76.xml><?xml version="1.0" encoding="utf-8"?>
<formControlPr xmlns="http://schemas.microsoft.com/office/spreadsheetml/2009/9/main" objectType="Drop" dropStyle="combo" dx="15" fmlaLink="$C$45" fmlaRange="$B$62:$B$63" noThreeD="1" sel="2" val="0"/>
</file>

<file path=xl/ctrlProps/ctrlProp77.xml><?xml version="1.0" encoding="utf-8"?>
<formControlPr xmlns="http://schemas.microsoft.com/office/spreadsheetml/2009/9/main" objectType="CheckBox" fmlaLink="$C$167" lockText="1" noThreeD="1"/>
</file>

<file path=xl/ctrlProps/ctrlProp78.xml><?xml version="1.0" encoding="utf-8"?>
<formControlPr xmlns="http://schemas.microsoft.com/office/spreadsheetml/2009/9/main" objectType="CheckBox" fmlaLink="$C$168" lockText="1" noThreeD="1"/>
</file>

<file path=xl/ctrlProps/ctrlProp79.xml><?xml version="1.0" encoding="utf-8"?>
<formControlPr xmlns="http://schemas.microsoft.com/office/spreadsheetml/2009/9/main" objectType="CheckBox" fmlaLink="$C$169" lockText="1" noThreeD="1"/>
</file>

<file path=xl/ctrlProps/ctrlProp8.xml><?xml version="1.0" encoding="utf-8"?>
<formControlPr xmlns="http://schemas.microsoft.com/office/spreadsheetml/2009/9/main" objectType="Drop" dropStyle="combo" dx="15" fmlaLink="$C$40" fmlaRange="$B$46:$B$48" noThreeD="1" sel="1" val="0"/>
</file>

<file path=xl/ctrlProps/ctrlProp80.xml><?xml version="1.0" encoding="utf-8"?>
<formControlPr xmlns="http://schemas.microsoft.com/office/spreadsheetml/2009/9/main" objectType="CheckBox" fmlaLink="$C$170" lockText="1" noThreeD="1"/>
</file>

<file path=xl/ctrlProps/ctrlProp81.xml><?xml version="1.0" encoding="utf-8"?>
<formControlPr xmlns="http://schemas.microsoft.com/office/spreadsheetml/2009/9/main" objectType="Drop" dropStyle="combo" dx="15" fmlaLink="$C$16" fmlaRange="$B$62:$B$63" noThreeD="1" sel="2" val="0"/>
</file>

<file path=xl/ctrlProps/ctrlProp82.xml><?xml version="1.0" encoding="utf-8"?>
<formControlPr xmlns="http://schemas.microsoft.com/office/spreadsheetml/2009/9/main" objectType="Drop" dropStyle="combo" dx="15" fmlaLink="$C$3" fmlaRange="$B$62:$B$63" noThreeD="1" sel="1" val="0"/>
</file>

<file path=xl/ctrlProps/ctrlProp83.xml><?xml version="1.0" encoding="utf-8"?>
<formControlPr xmlns="http://schemas.microsoft.com/office/spreadsheetml/2009/9/main" objectType="Drop" dropStyle="combo" dx="15" fmlaLink="$C$3" fmlaRange="$B$139:$B$140" noThreeD="1" sel="2" val="0"/>
</file>

<file path=xl/ctrlProps/ctrlProp84.xml><?xml version="1.0" encoding="utf-8"?>
<formControlPr xmlns="http://schemas.microsoft.com/office/spreadsheetml/2009/9/main" objectType="Drop" dropStyle="combo" dx="15" fmlaLink="$C$5" fmlaRange="$B$139:$B$140" noThreeD="1" sel="1" val="0"/>
</file>

<file path=xl/ctrlProps/ctrlProp85.xml><?xml version="1.0" encoding="utf-8"?>
<formControlPr xmlns="http://schemas.microsoft.com/office/spreadsheetml/2009/9/main" objectType="Drop" dropStyle="combo" dx="15" fmlaLink="$C$8" fmlaRange="$B$139:$B$140" noThreeD="1" sel="1" val="0"/>
</file>

<file path=xl/ctrlProps/ctrlProp86.xml><?xml version="1.0" encoding="utf-8"?>
<formControlPr xmlns="http://schemas.microsoft.com/office/spreadsheetml/2009/9/main" objectType="CheckBox" fmlaLink="$C$282" lockText="1" noThreeD="1"/>
</file>

<file path=xl/ctrlProps/ctrlProp87.xml><?xml version="1.0" encoding="utf-8"?>
<formControlPr xmlns="http://schemas.microsoft.com/office/spreadsheetml/2009/9/main" objectType="CheckBox" fmlaLink="$C$283" lockText="1" noThreeD="1"/>
</file>

<file path=xl/ctrlProps/ctrlProp88.xml><?xml version="1.0" encoding="utf-8"?>
<formControlPr xmlns="http://schemas.microsoft.com/office/spreadsheetml/2009/9/main" objectType="CheckBox" fmlaLink="$C$288" lockText="1" noThreeD="1"/>
</file>

<file path=xl/ctrlProps/ctrlProp89.xml><?xml version="1.0" encoding="utf-8"?>
<formControlPr xmlns="http://schemas.microsoft.com/office/spreadsheetml/2009/9/main" objectType="CheckBox" fmlaLink="$C$284" lockText="1" noThreeD="1"/>
</file>

<file path=xl/ctrlProps/ctrlProp9.xml><?xml version="1.0" encoding="utf-8"?>
<formControlPr xmlns="http://schemas.microsoft.com/office/spreadsheetml/2009/9/main" objectType="Drop" dropStyle="combo" dx="15" fmlaLink="$C$42" fmlaRange="$B$46:$B$48" noThreeD="1" sel="1" val="0"/>
</file>

<file path=xl/ctrlProps/ctrlProp90.xml><?xml version="1.0" encoding="utf-8"?>
<formControlPr xmlns="http://schemas.microsoft.com/office/spreadsheetml/2009/9/main" objectType="CheckBox" fmlaLink="$C$285" lockText="1" noThreeD="1"/>
</file>

<file path=xl/ctrlProps/ctrlProp91.xml><?xml version="1.0" encoding="utf-8"?>
<formControlPr xmlns="http://schemas.microsoft.com/office/spreadsheetml/2009/9/main" objectType="CheckBox" fmlaLink="$C$286" lockText="1" noThreeD="1"/>
</file>

<file path=xl/ctrlProps/ctrlProp92.xml><?xml version="1.0" encoding="utf-8"?>
<formControlPr xmlns="http://schemas.microsoft.com/office/spreadsheetml/2009/9/main" objectType="CheckBox" fmlaLink="$C$287" lockText="1" noThreeD="1"/>
</file>

<file path=xl/ctrlProps/ctrlProp93.xml><?xml version="1.0" encoding="utf-8"?>
<formControlPr xmlns="http://schemas.microsoft.com/office/spreadsheetml/2009/9/main" objectType="Drop" dropStyle="combo" dx="15" fmlaLink="$C$16" fmlaRange="$B$139:$B$140" noThreeD="1" sel="2" val="0"/>
</file>

<file path=xl/ctrlProps/ctrlProp94.xml><?xml version="1.0" encoding="utf-8"?>
<formControlPr xmlns="http://schemas.microsoft.com/office/spreadsheetml/2009/9/main" objectType="Drop" dropStyle="combo" dx="15" fmlaLink="$C$18" fmlaRange="$B$139:$B$140" noThreeD="1" sel="1" val="0"/>
</file>

<file path=xl/ctrlProps/ctrlProp95.xml><?xml version="1.0" encoding="utf-8"?>
<formControlPr xmlns="http://schemas.microsoft.com/office/spreadsheetml/2009/9/main" objectType="Drop" dropStyle="combo" dx="15" fmlaLink="$C$20" fmlaRange="$B$139:$B$140" noThreeD="1" sel="1" val="0"/>
</file>

<file path=xl/ctrlProps/ctrlProp96.xml><?xml version="1.0" encoding="utf-8"?>
<formControlPr xmlns="http://schemas.microsoft.com/office/spreadsheetml/2009/9/main" objectType="Drop" dropStyle="combo" dx="15" fmlaLink="$C$22" fmlaRange="$B$139:$B$140" noThreeD="1" sel="1" val="0"/>
</file>

<file path=xl/ctrlProps/ctrlProp97.xml><?xml version="1.0" encoding="utf-8"?>
<formControlPr xmlns="http://schemas.microsoft.com/office/spreadsheetml/2009/9/main" objectType="Drop" dropStyle="combo" dx="15" fmlaLink="$C$24" fmlaRange="$B$139:$B$140" noThreeD="1" sel="1" val="0"/>
</file>

<file path=xl/ctrlProps/ctrlProp98.xml><?xml version="1.0" encoding="utf-8"?>
<formControlPr xmlns="http://schemas.microsoft.com/office/spreadsheetml/2009/9/main" objectType="Drop" dropStyle="combo" dx="15" fmlaLink="$C$6" fmlaRange="$B$139:$B$140" noThreeD="1" sel="1" val="0"/>
</file>

<file path=xl/ctrlProps/ctrlProp99.xml><?xml version="1.0" encoding="utf-8"?>
<formControlPr xmlns="http://schemas.microsoft.com/office/spreadsheetml/2009/9/main" objectType="Drop" dropStyle="combo" dx="15" fmlaLink="$C$31" fmlaRange="$B$139:$B$140" noThreeD="1" sel="1" val="0"/>
</file>

<file path=xl/drawings/_rels/drawing1.xml.rels><?xml version="1.0" encoding="UTF-8" standalone="yes"?>
<Relationships xmlns="http://schemas.openxmlformats.org/package/2006/relationships"><Relationship Id="rId2" Type="http://schemas.openxmlformats.org/officeDocument/2006/relationships/hyperlink" Target="#'A Company Info'!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 Cyber Security'!A1"/><Relationship Id="rId2" Type="http://schemas.openxmlformats.org/officeDocument/2006/relationships/hyperlink" Target="#'G Training'!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hyperlink" Target="#'I Data Protection'!A1"/></Relationships>
</file>

<file path=xl/drawings/_rels/drawing12.xml.rels><?xml version="1.0" encoding="UTF-8" standalone="yes"?>
<Relationships xmlns="http://schemas.openxmlformats.org/package/2006/relationships"><Relationship Id="rId3" Type="http://schemas.openxmlformats.org/officeDocument/2006/relationships/hyperlink" Target="#Finish!Print_Area"/><Relationship Id="rId2" Type="http://schemas.openxmlformats.org/officeDocument/2006/relationships/hyperlink" Target="#'H Environment'!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B Financial'!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A Company Info'!A1"/><Relationship Id="rId2" Type="http://schemas.openxmlformats.org/officeDocument/2006/relationships/hyperlink" Target="#'C Insurance'!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hyperlink" Target="#'B Financial'!A1"/><Relationship Id="rId2" Type="http://schemas.openxmlformats.org/officeDocument/2006/relationships/hyperlink" Target="#'D Health &amp; Safety'!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C Insurance'!A1"/><Relationship Id="rId2" Type="http://schemas.openxmlformats.org/officeDocument/2006/relationships/hyperlink" Target="#'E Experien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D Health &amp; Safety'!A1"/><Relationship Id="rId2" Type="http://schemas.openxmlformats.org/officeDocument/2006/relationships/hyperlink" Target="#'F Quality'!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hyperlink" Target="#'E Experience'!A1"/><Relationship Id="rId2" Type="http://schemas.openxmlformats.org/officeDocument/2006/relationships/hyperlink" Target="#'G Training'!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F Quality'!A1"/><Relationship Id="rId2" Type="http://schemas.openxmlformats.org/officeDocument/2006/relationships/hyperlink" Target="#'H Environment'!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G Training'!A1"/><Relationship Id="rId2" Type="http://schemas.openxmlformats.org/officeDocument/2006/relationships/hyperlink" Target="#Summary!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2336524</xdr:colOff>
      <xdr:row>0</xdr:row>
      <xdr:rowOff>172278</xdr:rowOff>
    </xdr:from>
    <xdr:to>
      <xdr:col>3</xdr:col>
      <xdr:colOff>91804</xdr:colOff>
      <xdr:row>0</xdr:row>
      <xdr:rowOff>1010065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27449" y="172278"/>
          <a:ext cx="1435740" cy="828262"/>
        </a:xfrm>
        <a:prstGeom prst="rect">
          <a:avLst/>
        </a:prstGeom>
      </xdr:spPr>
    </xdr:pic>
    <xdr:clientData/>
  </xdr:twoCellAnchor>
  <xdr:twoCellAnchor>
    <xdr:from>
      <xdr:col>1</xdr:col>
      <xdr:colOff>2381249</xdr:colOff>
      <xdr:row>16</xdr:row>
      <xdr:rowOff>57150</xdr:rowOff>
    </xdr:from>
    <xdr:to>
      <xdr:col>2</xdr:col>
      <xdr:colOff>800099</xdr:colOff>
      <xdr:row>20</xdr:row>
      <xdr:rowOff>38100</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100-00000A000000}"/>
            </a:ext>
          </a:extLst>
        </xdr:cNvPr>
        <xdr:cNvSpPr/>
      </xdr:nvSpPr>
      <xdr:spPr>
        <a:xfrm>
          <a:off x="2762249" y="7038975"/>
          <a:ext cx="1628775" cy="7810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a:t>START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2647950</xdr:colOff>
      <xdr:row>0</xdr:row>
      <xdr:rowOff>95250</xdr:rowOff>
    </xdr:from>
    <xdr:to>
      <xdr:col>16</xdr:col>
      <xdr:colOff>17300</xdr:colOff>
      <xdr:row>1</xdr:row>
      <xdr:rowOff>38547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6334125" y="95250"/>
          <a:ext cx="1326035" cy="9719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9</xdr:row>
          <xdr:rowOff>19050</xdr:rowOff>
        </xdr:from>
        <xdr:to>
          <xdr:col>2</xdr:col>
          <xdr:colOff>2876550</xdr:colOff>
          <xdr:row>10</xdr:row>
          <xdr:rowOff>57150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Jersey (locally)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190500</xdr:rowOff>
        </xdr:from>
        <xdr:to>
          <xdr:col>2</xdr:col>
          <xdr:colOff>2876550</xdr:colOff>
          <xdr:row>10</xdr:row>
          <xdr:rowOff>142875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9525</xdr:rowOff>
        </xdr:from>
        <xdr:to>
          <xdr:col>2</xdr:col>
          <xdr:colOff>2876550</xdr:colOff>
          <xdr:row>11</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390525</xdr:rowOff>
        </xdr:from>
        <xdr:to>
          <xdr:col>2</xdr:col>
          <xdr:colOff>3657600</xdr:colOff>
          <xdr:row>24</xdr:row>
          <xdr:rowOff>200025</xdr:rowOff>
        </xdr:to>
        <xdr:sp macro="" textlink="">
          <xdr:nvSpPr>
            <xdr:cNvPr id="22533" name="Drop Down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304800</xdr:rowOff>
        </xdr:from>
        <xdr:to>
          <xdr:col>2</xdr:col>
          <xdr:colOff>3657600</xdr:colOff>
          <xdr:row>25</xdr:row>
          <xdr:rowOff>200025</xdr:rowOff>
        </xdr:to>
        <xdr:sp macro="" textlink="">
          <xdr:nvSpPr>
            <xdr:cNvPr id="22534" name="Drop Down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314325</xdr:rowOff>
        </xdr:from>
        <xdr:to>
          <xdr:col>2</xdr:col>
          <xdr:colOff>3657600</xdr:colOff>
          <xdr:row>26</xdr:row>
          <xdr:rowOff>190500</xdr:rowOff>
        </xdr:to>
        <xdr:sp macro="" textlink="">
          <xdr:nvSpPr>
            <xdr:cNvPr id="22535" name="Drop Down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266700</xdr:rowOff>
        </xdr:from>
        <xdr:to>
          <xdr:col>2</xdr:col>
          <xdr:colOff>3657600</xdr:colOff>
          <xdr:row>27</xdr:row>
          <xdr:rowOff>200025</xdr:rowOff>
        </xdr:to>
        <xdr:sp macro="" textlink="">
          <xdr:nvSpPr>
            <xdr:cNvPr id="22536" name="Drop Down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266700</xdr:rowOff>
        </xdr:from>
        <xdr:to>
          <xdr:col>2</xdr:col>
          <xdr:colOff>3657600</xdr:colOff>
          <xdr:row>29</xdr:row>
          <xdr:rowOff>19050</xdr:rowOff>
        </xdr:to>
        <xdr:sp macro="" textlink="">
          <xdr:nvSpPr>
            <xdr:cNvPr id="22537" name="Drop Down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171450</xdr:rowOff>
        </xdr:from>
        <xdr:to>
          <xdr:col>2</xdr:col>
          <xdr:colOff>3657600</xdr:colOff>
          <xdr:row>32</xdr:row>
          <xdr:rowOff>200025</xdr:rowOff>
        </xdr:to>
        <xdr:sp macro="" textlink="">
          <xdr:nvSpPr>
            <xdr:cNvPr id="22538" name="Drop Down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xdr:rowOff>
        </xdr:from>
        <xdr:to>
          <xdr:col>2</xdr:col>
          <xdr:colOff>3657600</xdr:colOff>
          <xdr:row>21</xdr:row>
          <xdr:rowOff>209550</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3657600</xdr:colOff>
          <xdr:row>22</xdr:row>
          <xdr:rowOff>209550</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3657600</xdr:colOff>
          <xdr:row>34</xdr:row>
          <xdr:rowOff>200025</xdr:rowOff>
        </xdr:to>
        <xdr:sp macro="" textlink="">
          <xdr:nvSpPr>
            <xdr:cNvPr id="22541" name="Drop Down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2019300</xdr:colOff>
      <xdr:row>51</xdr:row>
      <xdr:rowOff>57150</xdr:rowOff>
    </xdr:from>
    <xdr:to>
      <xdr:col>2</xdr:col>
      <xdr:colOff>2933700</xdr:colOff>
      <xdr:row>53</xdr:row>
      <xdr:rowOff>34652</xdr:rowOff>
    </xdr:to>
    <xdr:sp macro="" textlink="">
      <xdr:nvSpPr>
        <xdr:cNvPr id="3" name="Rounded Rectangle 27">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707380" y="12653010"/>
          <a:ext cx="914400"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2</xdr:col>
      <xdr:colOff>3000375</xdr:colOff>
      <xdr:row>51</xdr:row>
      <xdr:rowOff>57150</xdr:rowOff>
    </xdr:from>
    <xdr:to>
      <xdr:col>4</xdr:col>
      <xdr:colOff>79217</xdr:colOff>
      <xdr:row>53</xdr:row>
      <xdr:rowOff>34652</xdr:rowOff>
    </xdr:to>
    <xdr:sp macro="" textlink="">
      <xdr:nvSpPr>
        <xdr:cNvPr id="4" name="Rounded Rectangle 16">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6688455" y="12653010"/>
          <a:ext cx="1026002"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3</xdr:col>
          <xdr:colOff>9525</xdr:colOff>
          <xdr:row>45</xdr:row>
          <xdr:rowOff>19050</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0A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3133725</xdr:colOff>
          <xdr:row>5</xdr:row>
          <xdr:rowOff>28575</xdr:rowOff>
        </xdr:from>
        <xdr:to>
          <xdr:col>2</xdr:col>
          <xdr:colOff>838200</xdr:colOff>
          <xdr:row>6</xdr:row>
          <xdr:rowOff>171450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A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5</xdr:row>
          <xdr:rowOff>28575</xdr:rowOff>
        </xdr:from>
        <xdr:to>
          <xdr:col>2</xdr:col>
          <xdr:colOff>1752600</xdr:colOff>
          <xdr:row>6</xdr:row>
          <xdr:rowOff>152400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A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5</xdr:row>
          <xdr:rowOff>19050</xdr:rowOff>
        </xdr:from>
        <xdr:to>
          <xdr:col>2</xdr:col>
          <xdr:colOff>2724150</xdr:colOff>
          <xdr:row>6</xdr:row>
          <xdr:rowOff>142875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A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2724150</xdr:colOff>
          <xdr:row>5</xdr:row>
          <xdr:rowOff>19050</xdr:rowOff>
        </xdr:from>
        <xdr:to>
          <xdr:col>2</xdr:col>
          <xdr:colOff>3600450</xdr:colOff>
          <xdr:row>6</xdr:row>
          <xdr:rowOff>133350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A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Isn't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2</xdr:col>
          <xdr:colOff>3657600</xdr:colOff>
          <xdr:row>15</xdr:row>
          <xdr:rowOff>209550</xdr:rowOff>
        </xdr:to>
        <xdr:sp macro="" textlink="">
          <xdr:nvSpPr>
            <xdr:cNvPr id="22548" name="Drop Down 20" hidden="1">
              <a:extLst>
                <a:ext uri="{63B3BB69-23CF-44E3-9099-C40C66FF867C}">
                  <a14:compatExt spid="_x0000_s22548"/>
                </a:ext>
                <a:ext uri="{FF2B5EF4-FFF2-40B4-BE49-F238E27FC236}">
                  <a16:creationId xmlns:a16="http://schemas.microsoft.com/office/drawing/2014/main" id="{00000000-0008-0000-0A00-00001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9525</xdr:rowOff>
        </xdr:from>
        <xdr:to>
          <xdr:col>2</xdr:col>
          <xdr:colOff>3657600</xdr:colOff>
          <xdr:row>2</xdr:row>
          <xdr:rowOff>209550</xdr:rowOff>
        </xdr:to>
        <xdr:sp macro="" textlink="">
          <xdr:nvSpPr>
            <xdr:cNvPr id="22549" name="Drop Down 21" hidden="1">
              <a:extLst>
                <a:ext uri="{63B3BB69-23CF-44E3-9099-C40C66FF867C}">
                  <a14:compatExt spid="_x0000_s22549"/>
                </a:ext>
                <a:ext uri="{FF2B5EF4-FFF2-40B4-BE49-F238E27FC236}">
                  <a16:creationId xmlns:a16="http://schemas.microsoft.com/office/drawing/2014/main" id="{00000000-0008-0000-0A00-00001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2</xdr:col>
      <xdr:colOff>2019300</xdr:colOff>
      <xdr:row>128</xdr:row>
      <xdr:rowOff>57150</xdr:rowOff>
    </xdr:from>
    <xdr:to>
      <xdr:col>2</xdr:col>
      <xdr:colOff>2933700</xdr:colOff>
      <xdr:row>130</xdr:row>
      <xdr:rowOff>34652</xdr:rowOff>
    </xdr:to>
    <xdr:sp macro="" textlink="">
      <xdr:nvSpPr>
        <xdr:cNvPr id="2" name="Rounded Rectangle 15">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5707380" y="28624530"/>
          <a:ext cx="914400"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2</xdr:col>
      <xdr:colOff>3000375</xdr:colOff>
      <xdr:row>128</xdr:row>
      <xdr:rowOff>57150</xdr:rowOff>
    </xdr:from>
    <xdr:to>
      <xdr:col>4</xdr:col>
      <xdr:colOff>79217</xdr:colOff>
      <xdr:row>130</xdr:row>
      <xdr:rowOff>34652</xdr:rowOff>
    </xdr:to>
    <xdr:sp macro="" textlink="">
      <xdr:nvSpPr>
        <xdr:cNvPr id="3" name="Rounded Rectangle 16">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6688455" y="28624530"/>
          <a:ext cx="1026002"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xdr:row>
          <xdr:rowOff>19050</xdr:rowOff>
        </xdr:from>
        <xdr:to>
          <xdr:col>2</xdr:col>
          <xdr:colOff>3657600</xdr:colOff>
          <xdr:row>2</xdr:row>
          <xdr:rowOff>228600</xdr:rowOff>
        </xdr:to>
        <xdr:sp macro="" textlink="">
          <xdr:nvSpPr>
            <xdr:cNvPr id="21505" name="Drop Down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19050</xdr:rowOff>
        </xdr:from>
        <xdr:to>
          <xdr:col>2</xdr:col>
          <xdr:colOff>3657600</xdr:colOff>
          <xdr:row>4</xdr:row>
          <xdr:rowOff>228600</xdr:rowOff>
        </xdr:to>
        <xdr:sp macro="" textlink="">
          <xdr:nvSpPr>
            <xdr:cNvPr id="21506" name="Drop Down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19050</xdr:rowOff>
        </xdr:from>
        <xdr:to>
          <xdr:col>2</xdr:col>
          <xdr:colOff>3657600</xdr:colOff>
          <xdr:row>7</xdr:row>
          <xdr:rowOff>228600</xdr:rowOff>
        </xdr:to>
        <xdr:sp macro="" textlink="">
          <xdr:nvSpPr>
            <xdr:cNvPr id="21508" name="Drop Down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142875</xdr:rowOff>
        </xdr:from>
        <xdr:to>
          <xdr:col>2</xdr:col>
          <xdr:colOff>2867025</xdr:colOff>
          <xdr:row>10</xdr:row>
          <xdr:rowOff>9525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10 (or Latest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114300</xdr:rowOff>
        </xdr:from>
        <xdr:to>
          <xdr:col>2</xdr:col>
          <xdr:colOff>2847975</xdr:colOff>
          <xdr:row>10</xdr:row>
          <xdr:rowOff>104775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B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7, 8 or 9 (With Latest Patches)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171450</xdr:rowOff>
        </xdr:from>
        <xdr:to>
          <xdr:col>2</xdr:col>
          <xdr:colOff>2867025</xdr:colOff>
          <xdr:row>14</xdr:row>
          <xdr:rowOff>9525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B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38100</xdr:rowOff>
        </xdr:from>
        <xdr:to>
          <xdr:col>2</xdr:col>
          <xdr:colOff>2847975</xdr:colOff>
          <xdr:row>11</xdr:row>
          <xdr:rowOff>57150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XP or earlier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161925</xdr:rowOff>
        </xdr:from>
        <xdr:to>
          <xdr:col>2</xdr:col>
          <xdr:colOff>2867025</xdr:colOff>
          <xdr:row>12</xdr:row>
          <xdr:rowOff>9525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X (Latest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47625</xdr:rowOff>
        </xdr:from>
        <xdr:to>
          <xdr:col>2</xdr:col>
          <xdr:colOff>2847975</xdr:colOff>
          <xdr:row>13</xdr:row>
          <xdr:rowOff>85725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9 (With Latest Patches)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114300</xdr:rowOff>
        </xdr:from>
        <xdr:to>
          <xdr:col>2</xdr:col>
          <xdr:colOff>2847975</xdr:colOff>
          <xdr:row>12</xdr:row>
          <xdr:rowOff>114300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B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8 or earlier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57150</xdr:rowOff>
        </xdr:from>
        <xdr:to>
          <xdr:col>2</xdr:col>
          <xdr:colOff>3667125</xdr:colOff>
          <xdr:row>15</xdr:row>
          <xdr:rowOff>257175</xdr:rowOff>
        </xdr:to>
        <xdr:sp macro="" textlink="">
          <xdr:nvSpPr>
            <xdr:cNvPr id="21516" name="Drop Down 12" hidden="1">
              <a:extLst>
                <a:ext uri="{63B3BB69-23CF-44E3-9099-C40C66FF867C}">
                  <a14:compatExt spid="_x0000_s21516"/>
                </a:ext>
                <a:ext uri="{FF2B5EF4-FFF2-40B4-BE49-F238E27FC236}">
                  <a16:creationId xmlns:a16="http://schemas.microsoft.com/office/drawing/2014/main" id="{00000000-0008-0000-0B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38100</xdr:rowOff>
        </xdr:from>
        <xdr:to>
          <xdr:col>2</xdr:col>
          <xdr:colOff>3657600</xdr:colOff>
          <xdr:row>17</xdr:row>
          <xdr:rowOff>228600</xdr:rowOff>
        </xdr:to>
        <xdr:sp macro="" textlink="">
          <xdr:nvSpPr>
            <xdr:cNvPr id="21517" name="Drop Down 13" hidden="1">
              <a:extLst>
                <a:ext uri="{63B3BB69-23CF-44E3-9099-C40C66FF867C}">
                  <a14:compatExt spid="_x0000_s21517"/>
                </a:ext>
                <a:ext uri="{FF2B5EF4-FFF2-40B4-BE49-F238E27FC236}">
                  <a16:creationId xmlns:a16="http://schemas.microsoft.com/office/drawing/2014/main" id="{00000000-0008-0000-0B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38100</xdr:rowOff>
        </xdr:from>
        <xdr:to>
          <xdr:col>2</xdr:col>
          <xdr:colOff>3657600</xdr:colOff>
          <xdr:row>19</xdr:row>
          <xdr:rowOff>238125</xdr:rowOff>
        </xdr:to>
        <xdr:sp macro="" textlink="">
          <xdr:nvSpPr>
            <xdr:cNvPr id="21518" name="Drop Down 14" hidden="1">
              <a:extLst>
                <a:ext uri="{63B3BB69-23CF-44E3-9099-C40C66FF867C}">
                  <a14:compatExt spid="_x0000_s21518"/>
                </a:ext>
                <a:ext uri="{FF2B5EF4-FFF2-40B4-BE49-F238E27FC236}">
                  <a16:creationId xmlns:a16="http://schemas.microsoft.com/office/drawing/2014/main" id="{00000000-0008-0000-0B00-00000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28575</xdr:rowOff>
        </xdr:from>
        <xdr:to>
          <xdr:col>2</xdr:col>
          <xdr:colOff>3657600</xdr:colOff>
          <xdr:row>21</xdr:row>
          <xdr:rowOff>228600</xdr:rowOff>
        </xdr:to>
        <xdr:sp macro="" textlink="">
          <xdr:nvSpPr>
            <xdr:cNvPr id="21519" name="Drop Down 15" hidden="1">
              <a:extLst>
                <a:ext uri="{63B3BB69-23CF-44E3-9099-C40C66FF867C}">
                  <a14:compatExt spid="_x0000_s21519"/>
                </a:ext>
                <a:ext uri="{FF2B5EF4-FFF2-40B4-BE49-F238E27FC236}">
                  <a16:creationId xmlns:a16="http://schemas.microsoft.com/office/drawing/2014/main" id="{00000000-0008-0000-0B00-00000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47625</xdr:rowOff>
        </xdr:from>
        <xdr:to>
          <xdr:col>2</xdr:col>
          <xdr:colOff>3657600</xdr:colOff>
          <xdr:row>23</xdr:row>
          <xdr:rowOff>266700</xdr:rowOff>
        </xdr:to>
        <xdr:sp macro="" textlink="">
          <xdr:nvSpPr>
            <xdr:cNvPr id="21520" name="Drop Down 16" hidden="1">
              <a:extLst>
                <a:ext uri="{63B3BB69-23CF-44E3-9099-C40C66FF867C}">
                  <a14:compatExt spid="_x0000_s21520"/>
                </a:ext>
                <a:ext uri="{FF2B5EF4-FFF2-40B4-BE49-F238E27FC236}">
                  <a16:creationId xmlns:a16="http://schemas.microsoft.com/office/drawing/2014/main" id="{00000000-0008-0000-0B00-00001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19050</xdr:rowOff>
        </xdr:from>
        <xdr:to>
          <xdr:col>2</xdr:col>
          <xdr:colOff>3648075</xdr:colOff>
          <xdr:row>5</xdr:row>
          <xdr:rowOff>228600</xdr:rowOff>
        </xdr:to>
        <xdr:sp macro="" textlink="">
          <xdr:nvSpPr>
            <xdr:cNvPr id="21521" name="Drop Down 17" hidden="1">
              <a:extLst>
                <a:ext uri="{63B3BB69-23CF-44E3-9099-C40C66FF867C}">
                  <a14:compatExt spid="_x0000_s21521"/>
                </a:ext>
                <a:ext uri="{FF2B5EF4-FFF2-40B4-BE49-F238E27FC236}">
                  <a16:creationId xmlns:a16="http://schemas.microsoft.com/office/drawing/2014/main" id="{00000000-0008-0000-0B00-00001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28575</xdr:rowOff>
        </xdr:from>
        <xdr:to>
          <xdr:col>2</xdr:col>
          <xdr:colOff>3657600</xdr:colOff>
          <xdr:row>30</xdr:row>
          <xdr:rowOff>247650</xdr:rowOff>
        </xdr:to>
        <xdr:sp macro="" textlink="">
          <xdr:nvSpPr>
            <xdr:cNvPr id="21522" name="Drop Down 18" hidden="1">
              <a:extLst>
                <a:ext uri="{63B3BB69-23CF-44E3-9099-C40C66FF867C}">
                  <a14:compatExt spid="_x0000_s21522"/>
                </a:ext>
                <a:ext uri="{FF2B5EF4-FFF2-40B4-BE49-F238E27FC236}">
                  <a16:creationId xmlns:a16="http://schemas.microsoft.com/office/drawing/2014/main" id="{00000000-0008-0000-0B00-00001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28575</xdr:rowOff>
        </xdr:from>
        <xdr:to>
          <xdr:col>2</xdr:col>
          <xdr:colOff>3657600</xdr:colOff>
          <xdr:row>32</xdr:row>
          <xdr:rowOff>238125</xdr:rowOff>
        </xdr:to>
        <xdr:sp macro="" textlink="">
          <xdr:nvSpPr>
            <xdr:cNvPr id="21523" name="Drop Down 19" hidden="1">
              <a:extLst>
                <a:ext uri="{63B3BB69-23CF-44E3-9099-C40C66FF867C}">
                  <a14:compatExt spid="_x0000_s21523"/>
                </a:ext>
                <a:ext uri="{FF2B5EF4-FFF2-40B4-BE49-F238E27FC236}">
                  <a16:creationId xmlns:a16="http://schemas.microsoft.com/office/drawing/2014/main" id="{00000000-0008-0000-0B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28575</xdr:rowOff>
        </xdr:from>
        <xdr:to>
          <xdr:col>2</xdr:col>
          <xdr:colOff>3657600</xdr:colOff>
          <xdr:row>34</xdr:row>
          <xdr:rowOff>247650</xdr:rowOff>
        </xdr:to>
        <xdr:sp macro="" textlink="">
          <xdr:nvSpPr>
            <xdr:cNvPr id="21524" name="Drop Down 20" hidden="1">
              <a:extLst>
                <a:ext uri="{63B3BB69-23CF-44E3-9099-C40C66FF867C}">
                  <a14:compatExt spid="_x0000_s21524"/>
                </a:ext>
                <a:ext uri="{FF2B5EF4-FFF2-40B4-BE49-F238E27FC236}">
                  <a16:creationId xmlns:a16="http://schemas.microsoft.com/office/drawing/2014/main" id="{00000000-0008-0000-0B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38100</xdr:rowOff>
        </xdr:from>
        <xdr:to>
          <xdr:col>2</xdr:col>
          <xdr:colOff>3657600</xdr:colOff>
          <xdr:row>37</xdr:row>
          <xdr:rowOff>76200</xdr:rowOff>
        </xdr:to>
        <xdr:sp macro="" textlink="">
          <xdr:nvSpPr>
            <xdr:cNvPr id="21526" name="Drop Down 22" hidden="1">
              <a:extLst>
                <a:ext uri="{63B3BB69-23CF-44E3-9099-C40C66FF867C}">
                  <a14:compatExt spid="_x0000_s21526"/>
                </a:ext>
                <a:ext uri="{FF2B5EF4-FFF2-40B4-BE49-F238E27FC236}">
                  <a16:creationId xmlns:a16="http://schemas.microsoft.com/office/drawing/2014/main" id="{00000000-0008-0000-0B00-00001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38100</xdr:rowOff>
        </xdr:from>
        <xdr:to>
          <xdr:col>2</xdr:col>
          <xdr:colOff>3657600</xdr:colOff>
          <xdr:row>40</xdr:row>
          <xdr:rowOff>247650</xdr:rowOff>
        </xdr:to>
        <xdr:sp macro="" textlink="">
          <xdr:nvSpPr>
            <xdr:cNvPr id="21528" name="Drop Down 24" hidden="1">
              <a:extLst>
                <a:ext uri="{63B3BB69-23CF-44E3-9099-C40C66FF867C}">
                  <a14:compatExt spid="_x0000_s21528"/>
                </a:ext>
                <a:ext uri="{FF2B5EF4-FFF2-40B4-BE49-F238E27FC236}">
                  <a16:creationId xmlns:a16="http://schemas.microsoft.com/office/drawing/2014/main" id="{00000000-0008-0000-0B00-00001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28575</xdr:rowOff>
        </xdr:from>
        <xdr:to>
          <xdr:col>2</xdr:col>
          <xdr:colOff>3657600</xdr:colOff>
          <xdr:row>46</xdr:row>
          <xdr:rowOff>228600</xdr:rowOff>
        </xdr:to>
        <xdr:sp macro="" textlink="">
          <xdr:nvSpPr>
            <xdr:cNvPr id="21529" name="Drop Down 25" hidden="1">
              <a:extLst>
                <a:ext uri="{63B3BB69-23CF-44E3-9099-C40C66FF867C}">
                  <a14:compatExt spid="_x0000_s21529"/>
                </a:ext>
                <a:ext uri="{FF2B5EF4-FFF2-40B4-BE49-F238E27FC236}">
                  <a16:creationId xmlns:a16="http://schemas.microsoft.com/office/drawing/2014/main" id="{00000000-0008-0000-0B00-00001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38100</xdr:rowOff>
        </xdr:from>
        <xdr:to>
          <xdr:col>2</xdr:col>
          <xdr:colOff>3657600</xdr:colOff>
          <xdr:row>42</xdr:row>
          <xdr:rowOff>257175</xdr:rowOff>
        </xdr:to>
        <xdr:sp macro="" textlink="">
          <xdr:nvSpPr>
            <xdr:cNvPr id="21530" name="Drop Down 26" hidden="1">
              <a:extLst>
                <a:ext uri="{63B3BB69-23CF-44E3-9099-C40C66FF867C}">
                  <a14:compatExt spid="_x0000_s21530"/>
                </a:ext>
                <a:ext uri="{FF2B5EF4-FFF2-40B4-BE49-F238E27FC236}">
                  <a16:creationId xmlns:a16="http://schemas.microsoft.com/office/drawing/2014/main" id="{00000000-0008-0000-0B00-00001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3657600</xdr:colOff>
          <xdr:row>47</xdr:row>
          <xdr:rowOff>247650</xdr:rowOff>
        </xdr:to>
        <xdr:sp macro="" textlink="">
          <xdr:nvSpPr>
            <xdr:cNvPr id="21531" name="Drop Down 27" hidden="1">
              <a:extLst>
                <a:ext uri="{63B3BB69-23CF-44E3-9099-C40C66FF867C}">
                  <a14:compatExt spid="_x0000_s21531"/>
                </a:ext>
                <a:ext uri="{FF2B5EF4-FFF2-40B4-BE49-F238E27FC236}">
                  <a16:creationId xmlns:a16="http://schemas.microsoft.com/office/drawing/2014/main" id="{00000000-0008-0000-0B00-00001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38100</xdr:rowOff>
        </xdr:from>
        <xdr:to>
          <xdr:col>2</xdr:col>
          <xdr:colOff>3657600</xdr:colOff>
          <xdr:row>49</xdr:row>
          <xdr:rowOff>238125</xdr:rowOff>
        </xdr:to>
        <xdr:sp macro="" textlink="">
          <xdr:nvSpPr>
            <xdr:cNvPr id="21532" name="Drop Down 28" hidden="1">
              <a:extLst>
                <a:ext uri="{63B3BB69-23CF-44E3-9099-C40C66FF867C}">
                  <a14:compatExt spid="_x0000_s21532"/>
                </a:ext>
                <a:ext uri="{FF2B5EF4-FFF2-40B4-BE49-F238E27FC236}">
                  <a16:creationId xmlns:a16="http://schemas.microsoft.com/office/drawing/2014/main" id="{00000000-0008-0000-0B00-00001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38100</xdr:rowOff>
        </xdr:from>
        <xdr:to>
          <xdr:col>2</xdr:col>
          <xdr:colOff>3657600</xdr:colOff>
          <xdr:row>51</xdr:row>
          <xdr:rowOff>257175</xdr:rowOff>
        </xdr:to>
        <xdr:sp macro="" textlink="">
          <xdr:nvSpPr>
            <xdr:cNvPr id="21533" name="Drop Down 29" hidden="1">
              <a:extLst>
                <a:ext uri="{63B3BB69-23CF-44E3-9099-C40C66FF867C}">
                  <a14:compatExt spid="_x0000_s21533"/>
                </a:ext>
                <a:ext uri="{FF2B5EF4-FFF2-40B4-BE49-F238E27FC236}">
                  <a16:creationId xmlns:a16="http://schemas.microsoft.com/office/drawing/2014/main" id="{00000000-0008-0000-0B00-00001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38100</xdr:rowOff>
        </xdr:from>
        <xdr:to>
          <xdr:col>2</xdr:col>
          <xdr:colOff>3657600</xdr:colOff>
          <xdr:row>53</xdr:row>
          <xdr:rowOff>247650</xdr:rowOff>
        </xdr:to>
        <xdr:sp macro="" textlink="">
          <xdr:nvSpPr>
            <xdr:cNvPr id="21534" name="Drop Down 30" hidden="1">
              <a:extLst>
                <a:ext uri="{63B3BB69-23CF-44E3-9099-C40C66FF867C}">
                  <a14:compatExt spid="_x0000_s21534"/>
                </a:ext>
                <a:ext uri="{FF2B5EF4-FFF2-40B4-BE49-F238E27FC236}">
                  <a16:creationId xmlns:a16="http://schemas.microsoft.com/office/drawing/2014/main" id="{00000000-0008-0000-0B00-00001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38100</xdr:rowOff>
        </xdr:from>
        <xdr:to>
          <xdr:col>2</xdr:col>
          <xdr:colOff>3657600</xdr:colOff>
          <xdr:row>44</xdr:row>
          <xdr:rowOff>238125</xdr:rowOff>
        </xdr:to>
        <xdr:sp macro="" textlink="">
          <xdr:nvSpPr>
            <xdr:cNvPr id="21535" name="Drop Down 31" hidden="1">
              <a:extLst>
                <a:ext uri="{63B3BB69-23CF-44E3-9099-C40C66FF867C}">
                  <a14:compatExt spid="_x0000_s21535"/>
                </a:ext>
                <a:ext uri="{FF2B5EF4-FFF2-40B4-BE49-F238E27FC236}">
                  <a16:creationId xmlns:a16="http://schemas.microsoft.com/office/drawing/2014/main" id="{00000000-0008-0000-0B00-00001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28575</xdr:rowOff>
        </xdr:from>
        <xdr:to>
          <xdr:col>3</xdr:col>
          <xdr:colOff>9525</xdr:colOff>
          <xdr:row>39</xdr:row>
          <xdr:rowOff>47625</xdr:rowOff>
        </xdr:to>
        <xdr:sp macro="" textlink="">
          <xdr:nvSpPr>
            <xdr:cNvPr id="21536" name="Drop Down 32" hidden="1">
              <a:extLst>
                <a:ext uri="{63B3BB69-23CF-44E3-9099-C40C66FF867C}">
                  <a14:compatExt spid="_x0000_s21536"/>
                </a:ext>
                <a:ext uri="{FF2B5EF4-FFF2-40B4-BE49-F238E27FC236}">
                  <a16:creationId xmlns:a16="http://schemas.microsoft.com/office/drawing/2014/main" id="{00000000-0008-0000-0B00-00002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25</xdr:row>
          <xdr:rowOff>28575</xdr:rowOff>
        </xdr:from>
        <xdr:to>
          <xdr:col>2</xdr:col>
          <xdr:colOff>2800350</xdr:colOff>
          <xdr:row>26</xdr:row>
          <xdr:rowOff>47625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B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Central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25</xdr:row>
          <xdr:rowOff>152400</xdr:rowOff>
        </xdr:from>
        <xdr:to>
          <xdr:col>2</xdr:col>
          <xdr:colOff>2800350</xdr:colOff>
          <xdr:row>26</xdr:row>
          <xdr:rowOff>171450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B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Workstation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26</xdr:row>
          <xdr:rowOff>104775</xdr:rowOff>
        </xdr:from>
        <xdr:to>
          <xdr:col>2</xdr:col>
          <xdr:colOff>2800350</xdr:colOff>
          <xdr:row>27</xdr:row>
          <xdr:rowOff>114300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B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Cloud Storage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27</xdr:row>
          <xdr:rowOff>38100</xdr:rowOff>
        </xdr:from>
        <xdr:to>
          <xdr:col>2</xdr:col>
          <xdr:colOff>2800350</xdr:colOff>
          <xdr:row>28</xdr:row>
          <xdr:rowOff>57150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B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27</xdr:row>
          <xdr:rowOff>161925</xdr:rowOff>
        </xdr:from>
        <xdr:to>
          <xdr:col>2</xdr:col>
          <xdr:colOff>2800350</xdr:colOff>
          <xdr:row>29</xdr:row>
          <xdr:rowOff>9525</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B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38100</xdr:rowOff>
        </xdr:from>
        <xdr:to>
          <xdr:col>2</xdr:col>
          <xdr:colOff>3657600</xdr:colOff>
          <xdr:row>55</xdr:row>
          <xdr:rowOff>247650</xdr:rowOff>
        </xdr:to>
        <xdr:sp macro="" textlink="">
          <xdr:nvSpPr>
            <xdr:cNvPr id="21542" name="Drop Down 38" hidden="1">
              <a:extLst>
                <a:ext uri="{63B3BB69-23CF-44E3-9099-C40C66FF867C}">
                  <a14:compatExt spid="_x0000_s21542"/>
                </a:ext>
                <a:ext uri="{FF2B5EF4-FFF2-40B4-BE49-F238E27FC236}">
                  <a16:creationId xmlns:a16="http://schemas.microsoft.com/office/drawing/2014/main" id="{00000000-0008-0000-0B00-00002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9525</xdr:colOff>
          <xdr:row>88</xdr:row>
          <xdr:rowOff>9525</xdr:rowOff>
        </xdr:to>
        <xdr:sp macro="" textlink="">
          <xdr:nvSpPr>
            <xdr:cNvPr id="21543" name="Drop Down 39" hidden="1">
              <a:extLst>
                <a:ext uri="{63B3BB69-23CF-44E3-9099-C40C66FF867C}">
                  <a14:compatExt spid="_x0000_s21543"/>
                </a:ext>
                <a:ext uri="{FF2B5EF4-FFF2-40B4-BE49-F238E27FC236}">
                  <a16:creationId xmlns:a16="http://schemas.microsoft.com/office/drawing/2014/main" id="{00000000-0008-0000-0B00-00002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3</xdr:col>
      <xdr:colOff>2924273</xdr:colOff>
      <xdr:row>0</xdr:row>
      <xdr:rowOff>134178</xdr:rowOff>
    </xdr:from>
    <xdr:to>
      <xdr:col>3</xdr:col>
      <xdr:colOff>4363823</xdr:colOff>
      <xdr:row>0</xdr:row>
      <xdr:rowOff>971965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6633420" y="134178"/>
          <a:ext cx="1435740" cy="828262"/>
        </a:xfrm>
        <a:prstGeom prst="rect">
          <a:avLst/>
        </a:prstGeom>
      </xdr:spPr>
    </xdr:pic>
    <xdr:clientData/>
  </xdr:twoCellAnchor>
  <xdr:twoCellAnchor>
    <xdr:from>
      <xdr:col>3</xdr:col>
      <xdr:colOff>2947146</xdr:colOff>
      <xdr:row>52</xdr:row>
      <xdr:rowOff>22412</xdr:rowOff>
    </xdr:from>
    <xdr:to>
      <xdr:col>3</xdr:col>
      <xdr:colOff>3861546</xdr:colOff>
      <xdr:row>196</xdr:row>
      <xdr:rowOff>3362</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6790764" y="10242177"/>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3</xdr:col>
      <xdr:colOff>3910853</xdr:colOff>
      <xdr:row>52</xdr:row>
      <xdr:rowOff>22411</xdr:rowOff>
    </xdr:from>
    <xdr:to>
      <xdr:col>5</xdr:col>
      <xdr:colOff>6724</xdr:colOff>
      <xdr:row>196</xdr:row>
      <xdr:rowOff>3361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7754471" y="10242176"/>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FINISH</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2924273</xdr:colOff>
      <xdr:row>0</xdr:row>
      <xdr:rowOff>134178</xdr:rowOff>
    </xdr:from>
    <xdr:to>
      <xdr:col>3</xdr:col>
      <xdr:colOff>4363823</xdr:colOff>
      <xdr:row>0</xdr:row>
      <xdr:rowOff>971965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6762848" y="134178"/>
          <a:ext cx="1435740" cy="828262"/>
        </a:xfrm>
        <a:prstGeom prst="rect">
          <a:avLst/>
        </a:prstGeom>
      </xdr:spPr>
    </xdr:pic>
    <xdr:clientData/>
  </xdr:twoCellAnchor>
  <xdr:twoCellAnchor>
    <xdr:from>
      <xdr:col>3</xdr:col>
      <xdr:colOff>2947146</xdr:colOff>
      <xdr:row>32</xdr:row>
      <xdr:rowOff>22412</xdr:rowOff>
    </xdr:from>
    <xdr:to>
      <xdr:col>3</xdr:col>
      <xdr:colOff>3861546</xdr:colOff>
      <xdr:row>176</xdr:row>
      <xdr:rowOff>3362</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6785721" y="10223687"/>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10</xdr:row>
          <xdr:rowOff>180975</xdr:rowOff>
        </xdr:from>
        <xdr:to>
          <xdr:col>3</xdr:col>
          <xdr:colOff>4229100</xdr:colOff>
          <xdr:row>12</xdr:row>
          <xdr:rowOff>66675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business licence from the Population Office.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3</xdr:col>
          <xdr:colOff>4229100</xdr:colOff>
          <xdr:row>14</xdr:row>
          <xdr:rowOff>76200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Employers Liability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190500</xdr:rowOff>
        </xdr:from>
        <xdr:to>
          <xdr:col>3</xdr:col>
          <xdr:colOff>4238625</xdr:colOff>
          <xdr:row>15</xdr:row>
          <xdr:rowOff>66675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Public Liability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142875</xdr:rowOff>
        </xdr:from>
        <xdr:to>
          <xdr:col>3</xdr:col>
          <xdr:colOff>4238625</xdr:colOff>
          <xdr:row>21</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Health and Safety Statement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0</xdr:rowOff>
        </xdr:from>
        <xdr:to>
          <xdr:col>3</xdr:col>
          <xdr:colOff>4229100</xdr:colOff>
          <xdr:row>17</xdr:row>
          <xdr:rowOff>38100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Quality Management and Customer Care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180975</xdr:rowOff>
        </xdr:from>
        <xdr:to>
          <xdr:col>3</xdr:col>
          <xdr:colOff>4257675</xdr:colOff>
          <xdr:row>16</xdr:row>
          <xdr:rowOff>66675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D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(IF APPLICABLE) Evidence of Professional Indemnity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142875</xdr:rowOff>
        </xdr:from>
        <xdr:to>
          <xdr:col>3</xdr:col>
          <xdr:colOff>4238625</xdr:colOff>
          <xdr:row>22</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D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all relevant Health and Safety training ideally in the form of a training matrix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142875</xdr:rowOff>
        </xdr:from>
        <xdr:to>
          <xdr:col>3</xdr:col>
          <xdr:colOff>4238625</xdr:colOff>
          <xdr:row>23</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D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 sample Risk Assessment and Safe System of Work for excavation works and working at height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180975</xdr:rowOff>
        </xdr:from>
        <xdr:to>
          <xdr:col>3</xdr:col>
          <xdr:colOff>4229100</xdr:colOff>
          <xdr:row>13</xdr:row>
          <xdr:rowOff>66675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D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(IF APPLICABLE) company structure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3</xdr:col>
          <xdr:colOff>4229100</xdr:colOff>
          <xdr:row>20</xdr:row>
          <xdr:rowOff>66675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D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Waste Disposal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0</xdr:rowOff>
        </xdr:from>
        <xdr:to>
          <xdr:col>3</xdr:col>
          <xdr:colOff>4229100</xdr:colOff>
          <xdr:row>19</xdr:row>
          <xdr:rowOff>66675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D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registration/membership with any accredited self-certification schemes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180975</xdr:rowOff>
        </xdr:from>
        <xdr:to>
          <xdr:col>3</xdr:col>
          <xdr:colOff>4229100</xdr:colOff>
          <xdr:row>18</xdr:row>
          <xdr:rowOff>66675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D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any professional or trade organistions and memberships to any professional bodies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142875</xdr:rowOff>
        </xdr:from>
        <xdr:to>
          <xdr:col>3</xdr:col>
          <xdr:colOff>4248150</xdr:colOff>
          <xdr:row>24</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D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Data Protection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142875</xdr:rowOff>
        </xdr:from>
        <xdr:to>
          <xdr:col>3</xdr:col>
          <xdr:colOff>4248150</xdr:colOff>
          <xdr:row>25</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D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Anti-bribery, anti-fraud and corruption policies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17</xdr:row>
          <xdr:rowOff>9525</xdr:rowOff>
        </xdr:from>
        <xdr:to>
          <xdr:col>3</xdr:col>
          <xdr:colOff>0</xdr:colOff>
          <xdr:row>18</xdr:row>
          <xdr:rowOff>0</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2336524</xdr:colOff>
      <xdr:row>0</xdr:row>
      <xdr:rowOff>172278</xdr:rowOff>
    </xdr:from>
    <xdr:to>
      <xdr:col>3</xdr:col>
      <xdr:colOff>91804</xdr:colOff>
      <xdr:row>0</xdr:row>
      <xdr:rowOff>1011970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27449" y="172278"/>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3286125</xdr:colOff>
          <xdr:row>19</xdr:row>
          <xdr:rowOff>0</xdr:rowOff>
        </xdr:from>
        <xdr:to>
          <xdr:col>2</xdr:col>
          <xdr:colOff>3667125</xdr:colOff>
          <xdr:row>20</xdr:row>
          <xdr:rowOff>9525</xdr:rowOff>
        </xdr:to>
        <xdr:sp macro="" textlink="">
          <xdr:nvSpPr>
            <xdr:cNvPr id="7172" name="Drop Dow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3</xdr:col>
          <xdr:colOff>9525</xdr:colOff>
          <xdr:row>23</xdr:row>
          <xdr:rowOff>257175</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38100</xdr:rowOff>
        </xdr:from>
        <xdr:to>
          <xdr:col>3</xdr:col>
          <xdr:colOff>0</xdr:colOff>
          <xdr:row>27</xdr:row>
          <xdr:rowOff>200025</xdr:rowOff>
        </xdr:to>
        <xdr:sp macro="" textlink="">
          <xdr:nvSpPr>
            <xdr:cNvPr id="7174" name="Drop Dow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9525</xdr:rowOff>
        </xdr:from>
        <xdr:to>
          <xdr:col>3</xdr:col>
          <xdr:colOff>0</xdr:colOff>
          <xdr:row>35</xdr:row>
          <xdr:rowOff>219075</xdr:rowOff>
        </xdr:to>
        <xdr:sp macro="" textlink="">
          <xdr:nvSpPr>
            <xdr:cNvPr id="7175" name="Drop Dow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47625</xdr:rowOff>
        </xdr:from>
        <xdr:to>
          <xdr:col>3</xdr:col>
          <xdr:colOff>0</xdr:colOff>
          <xdr:row>37</xdr:row>
          <xdr:rowOff>219075</xdr:rowOff>
        </xdr:to>
        <xdr:sp macro="" textlink="">
          <xdr:nvSpPr>
            <xdr:cNvPr id="7176" name="Drop Down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2924175</xdr:colOff>
      <xdr:row>43</xdr:row>
      <xdr:rowOff>57150</xdr:rowOff>
    </xdr:from>
    <xdr:to>
      <xdr:col>4</xdr:col>
      <xdr:colOff>0</xdr:colOff>
      <xdr:row>189</xdr:row>
      <xdr:rowOff>38100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515100" y="81534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1952625</xdr:colOff>
      <xdr:row>43</xdr:row>
      <xdr:rowOff>66675</xdr:rowOff>
    </xdr:from>
    <xdr:to>
      <xdr:col>2</xdr:col>
      <xdr:colOff>2867025</xdr:colOff>
      <xdr:row>189</xdr:row>
      <xdr:rowOff>47625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200-00000B000000}"/>
            </a:ext>
          </a:extLst>
        </xdr:cNvPr>
        <xdr:cNvSpPr/>
      </xdr:nvSpPr>
      <xdr:spPr>
        <a:xfrm>
          <a:off x="5543550" y="8162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33</xdr:row>
          <xdr:rowOff>9525</xdr:rowOff>
        </xdr:from>
        <xdr:to>
          <xdr:col>3</xdr:col>
          <xdr:colOff>9525</xdr:colOff>
          <xdr:row>33</xdr:row>
          <xdr:rowOff>228600</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39</xdr:row>
          <xdr:rowOff>190500</xdr:rowOff>
        </xdr:to>
        <xdr:sp macro="" textlink="">
          <xdr:nvSpPr>
            <xdr:cNvPr id="7178" name="Drop Dow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2343150</xdr:colOff>
      <xdr:row>0</xdr:row>
      <xdr:rowOff>114300</xdr:rowOff>
    </xdr:from>
    <xdr:to>
      <xdr:col>3</xdr:col>
      <xdr:colOff>94620</xdr:colOff>
      <xdr:row>0</xdr:row>
      <xdr:rowOff>936847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1430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1</xdr:row>
          <xdr:rowOff>180975</xdr:rowOff>
        </xdr:from>
        <xdr:to>
          <xdr:col>3</xdr:col>
          <xdr:colOff>0</xdr:colOff>
          <xdr:row>2</xdr:row>
          <xdr:rowOff>190500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2924175</xdr:colOff>
      <xdr:row>25</xdr:row>
      <xdr:rowOff>47625</xdr:rowOff>
    </xdr:from>
    <xdr:to>
      <xdr:col>3</xdr:col>
      <xdr:colOff>161925</xdr:colOff>
      <xdr:row>31</xdr:row>
      <xdr:rowOff>9525</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300-00000A000000}"/>
            </a:ext>
          </a:extLst>
        </xdr:cNvPr>
        <xdr:cNvSpPr/>
      </xdr:nvSpPr>
      <xdr:spPr>
        <a:xfrm>
          <a:off x="6515100" y="79152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25</xdr:row>
      <xdr:rowOff>47625</xdr:rowOff>
    </xdr:from>
    <xdr:to>
      <xdr:col>2</xdr:col>
      <xdr:colOff>2886075</xdr:colOff>
      <xdr:row>31</xdr:row>
      <xdr:rowOff>9525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300-00000B000000}"/>
            </a:ext>
          </a:extLst>
        </xdr:cNvPr>
        <xdr:cNvSpPr/>
      </xdr:nvSpPr>
      <xdr:spPr>
        <a:xfrm>
          <a:off x="5562600" y="79152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3286125</xdr:colOff>
          <xdr:row>4</xdr:row>
          <xdr:rowOff>9525</xdr:rowOff>
        </xdr:from>
        <xdr:to>
          <xdr:col>3</xdr:col>
          <xdr:colOff>0</xdr:colOff>
          <xdr:row>4</xdr:row>
          <xdr:rowOff>209550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3286125</xdr:colOff>
          <xdr:row>7</xdr:row>
          <xdr:rowOff>57150</xdr:rowOff>
        </xdr:from>
        <xdr:to>
          <xdr:col>3</xdr:col>
          <xdr:colOff>0</xdr:colOff>
          <xdr:row>8</xdr:row>
          <xdr:rowOff>200025</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3276600</xdr:colOff>
          <xdr:row>10</xdr:row>
          <xdr:rowOff>0</xdr:rowOff>
        </xdr:from>
        <xdr:to>
          <xdr:col>3</xdr:col>
          <xdr:colOff>0</xdr:colOff>
          <xdr:row>10</xdr:row>
          <xdr:rowOff>209550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23</xdr:row>
          <xdr:rowOff>200025</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2390775</xdr:colOff>
      <xdr:row>0</xdr:row>
      <xdr:rowOff>123825</xdr:rowOff>
    </xdr:from>
    <xdr:to>
      <xdr:col>3</xdr:col>
      <xdr:colOff>149865</xdr:colOff>
      <xdr:row>0</xdr:row>
      <xdr:rowOff>952087</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81700" y="123825"/>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219075</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9525</xdr:rowOff>
        </xdr:from>
        <xdr:to>
          <xdr:col>3</xdr:col>
          <xdr:colOff>0</xdr:colOff>
          <xdr:row>6</xdr:row>
          <xdr:rowOff>219075</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10</xdr:row>
          <xdr:rowOff>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9525</xdr:rowOff>
        </xdr:from>
        <xdr:to>
          <xdr:col>3</xdr:col>
          <xdr:colOff>0</xdr:colOff>
          <xdr:row>11</xdr:row>
          <xdr:rowOff>219075</xdr:rowOff>
        </xdr:to>
        <xdr:sp macro="" textlink="">
          <xdr:nvSpPr>
            <xdr:cNvPr id="10247" name="Drop Down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2933700</xdr:colOff>
      <xdr:row>16</xdr:row>
      <xdr:rowOff>57150</xdr:rowOff>
    </xdr:from>
    <xdr:to>
      <xdr:col>4</xdr:col>
      <xdr:colOff>0</xdr:colOff>
      <xdr:row>18</xdr:row>
      <xdr:rowOff>19050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6524625" y="443865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16</xdr:row>
      <xdr:rowOff>57150</xdr:rowOff>
    </xdr:from>
    <xdr:to>
      <xdr:col>2</xdr:col>
      <xdr:colOff>2886075</xdr:colOff>
      <xdr:row>18</xdr:row>
      <xdr:rowOff>19050</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a:xfrm>
          <a:off x="5562600" y="443865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219075</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3</xdr:col>
          <xdr:colOff>0</xdr:colOff>
          <xdr:row>17</xdr:row>
          <xdr:rowOff>190500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30</xdr:row>
      <xdr:rowOff>66675</xdr:rowOff>
    </xdr:from>
    <xdr:to>
      <xdr:col>4</xdr:col>
      <xdr:colOff>9525</xdr:colOff>
      <xdr:row>32</xdr:row>
      <xdr:rowOff>57150</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6534150" y="58578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30</xdr:row>
      <xdr:rowOff>66675</xdr:rowOff>
    </xdr:from>
    <xdr:to>
      <xdr:col>2</xdr:col>
      <xdr:colOff>2886075</xdr:colOff>
      <xdr:row>32</xdr:row>
      <xdr:rowOff>57150</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5562600" y="58578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7</xdr:row>
          <xdr:rowOff>9525</xdr:rowOff>
        </xdr:from>
        <xdr:to>
          <xdr:col>3</xdr:col>
          <xdr:colOff>0</xdr:colOff>
          <xdr:row>7</xdr:row>
          <xdr:rowOff>219075</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9</xdr:row>
          <xdr:rowOff>200025</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219075</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0</xdr:rowOff>
        </xdr:from>
        <xdr:to>
          <xdr:col>3</xdr:col>
          <xdr:colOff>0</xdr:colOff>
          <xdr:row>15</xdr:row>
          <xdr:rowOff>238125</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0</xdr:rowOff>
        </xdr:from>
        <xdr:to>
          <xdr:col>3</xdr:col>
          <xdr:colOff>0</xdr:colOff>
          <xdr:row>13</xdr:row>
          <xdr:rowOff>238125</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600075</xdr:colOff>
          <xdr:row>2</xdr:row>
          <xdr:rowOff>180975</xdr:rowOff>
        </xdr:from>
        <xdr:to>
          <xdr:col>1</xdr:col>
          <xdr:colOff>2752725</xdr:colOff>
          <xdr:row>4</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Main Contracting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6</xdr:row>
          <xdr:rowOff>180975</xdr:rowOff>
        </xdr:from>
        <xdr:to>
          <xdr:col>1</xdr:col>
          <xdr:colOff>2752725</xdr:colOff>
          <xdr:row>8</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Lifts, Hoists and Tracks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xdr:row>
          <xdr:rowOff>0</xdr:rowOff>
        </xdr:from>
        <xdr:to>
          <xdr:col>1</xdr:col>
          <xdr:colOff>2752725</xdr:colOff>
          <xdr:row>5</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Electrical 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xdr:row>
          <xdr:rowOff>180975</xdr:rowOff>
        </xdr:from>
        <xdr:to>
          <xdr:col>1</xdr:col>
          <xdr:colOff>2752725</xdr:colOff>
          <xdr:row>6</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Groundworks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5</xdr:row>
          <xdr:rowOff>180975</xdr:rowOff>
        </xdr:from>
        <xdr:to>
          <xdr:col>1</xdr:col>
          <xdr:colOff>2752725</xdr:colOff>
          <xdr:row>7</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Landscaping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6</xdr:row>
          <xdr:rowOff>180975</xdr:rowOff>
        </xdr:from>
        <xdr:to>
          <xdr:col>2</xdr:col>
          <xdr:colOff>2743200</xdr:colOff>
          <xdr:row>8</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5</xdr:row>
          <xdr:rowOff>180975</xdr:rowOff>
        </xdr:from>
        <xdr:to>
          <xdr:col>2</xdr:col>
          <xdr:colOff>2743200</xdr:colOff>
          <xdr:row>7</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Cleaning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4</xdr:row>
          <xdr:rowOff>180975</xdr:rowOff>
        </xdr:from>
        <xdr:to>
          <xdr:col>2</xdr:col>
          <xdr:colOff>2743200</xdr:colOff>
          <xdr:row>6</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Plumbing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3</xdr:row>
          <xdr:rowOff>180975</xdr:rowOff>
        </xdr:from>
        <xdr:to>
          <xdr:col>2</xdr:col>
          <xdr:colOff>2743200</xdr:colOff>
          <xdr:row>5</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Drainage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3</xdr:row>
          <xdr:rowOff>0</xdr:rowOff>
        </xdr:from>
        <xdr:to>
          <xdr:col>2</xdr:col>
          <xdr:colOff>2743200</xdr:colOff>
          <xdr:row>4</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Decoration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8</xdr:row>
          <xdr:rowOff>180975</xdr:rowOff>
        </xdr:from>
        <xdr:to>
          <xdr:col>1</xdr:col>
          <xdr:colOff>2752725</xdr:colOff>
          <xdr:row>10</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 and Door Replacements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7</xdr:row>
          <xdr:rowOff>180975</xdr:rowOff>
        </xdr:from>
        <xdr:to>
          <xdr:col>1</xdr:col>
          <xdr:colOff>2752725</xdr:colOff>
          <xdr:row>9</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Kitchens and Bathrooms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8</xdr:row>
          <xdr:rowOff>161925</xdr:rowOff>
        </xdr:from>
        <xdr:to>
          <xdr:col>2</xdr:col>
          <xdr:colOff>2743200</xdr:colOff>
          <xdr:row>10</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Roofing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7</xdr:row>
          <xdr:rowOff>180975</xdr:rowOff>
        </xdr:from>
        <xdr:to>
          <xdr:col>2</xdr:col>
          <xdr:colOff>2743200</xdr:colOff>
          <xdr:row>9</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Mechanical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38100</xdr:rowOff>
        </xdr:from>
        <xdr:to>
          <xdr:col>1</xdr:col>
          <xdr:colOff>2762250</xdr:colOff>
          <xdr:row>12</xdr:row>
          <xdr:rowOff>66675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xdr:twoCellAnchor editAs="oneCell">
    <xdr:from>
      <xdr:col>2</xdr:col>
      <xdr:colOff>2343150</xdr:colOff>
      <xdr:row>0</xdr:row>
      <xdr:rowOff>133350</xdr:rowOff>
    </xdr:from>
    <xdr:to>
      <xdr:col>3</xdr:col>
      <xdr:colOff>98430</xdr:colOff>
      <xdr:row>0</xdr:row>
      <xdr:rowOff>955897</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17</xdr:row>
          <xdr:rowOff>9525</xdr:rowOff>
        </xdr:from>
        <xdr:to>
          <xdr:col>3</xdr:col>
          <xdr:colOff>9525</xdr:colOff>
          <xdr:row>18</xdr:row>
          <xdr:rowOff>0</xdr:rowOff>
        </xdr:to>
        <xdr:sp macro="" textlink="">
          <xdr:nvSpPr>
            <xdr:cNvPr id="6174" name="Drop Down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37</xdr:row>
          <xdr:rowOff>9525</xdr:rowOff>
        </xdr:from>
        <xdr:to>
          <xdr:col>3</xdr:col>
          <xdr:colOff>9525</xdr:colOff>
          <xdr:row>38</xdr:row>
          <xdr:rowOff>0</xdr:rowOff>
        </xdr:to>
        <xdr:sp macro="" textlink="">
          <xdr:nvSpPr>
            <xdr:cNvPr id="6176" name="Drop Down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9525</xdr:rowOff>
        </xdr:from>
        <xdr:to>
          <xdr:col>3</xdr:col>
          <xdr:colOff>9525</xdr:colOff>
          <xdr:row>28</xdr:row>
          <xdr:rowOff>0</xdr:rowOff>
        </xdr:to>
        <xdr:sp macro="" textlink="">
          <xdr:nvSpPr>
            <xdr:cNvPr id="6177" name="Drop Down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3</xdr:col>
          <xdr:colOff>9525</xdr:colOff>
          <xdr:row>48</xdr:row>
          <xdr:rowOff>0</xdr:rowOff>
        </xdr:to>
        <xdr:sp macro="" textlink="">
          <xdr:nvSpPr>
            <xdr:cNvPr id="6178" name="Drop Down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2935942</xdr:colOff>
      <xdr:row>57</xdr:row>
      <xdr:rowOff>67235</xdr:rowOff>
    </xdr:from>
    <xdr:to>
      <xdr:col>4</xdr:col>
      <xdr:colOff>6724</xdr:colOff>
      <xdr:row>59</xdr:row>
      <xdr:rowOff>59391</xdr:rowOff>
    </xdr:to>
    <xdr:sp macro="" textlink="">
      <xdr:nvSpPr>
        <xdr:cNvPr id="30" name="Rounded Rectangle 29">
          <a:hlinkClick xmlns:r="http://schemas.openxmlformats.org/officeDocument/2006/relationships" r:id="rId2"/>
          <a:extLst>
            <a:ext uri="{FF2B5EF4-FFF2-40B4-BE49-F238E27FC236}">
              <a16:creationId xmlns:a16="http://schemas.microsoft.com/office/drawing/2014/main" id="{00000000-0008-0000-0600-00001E000000}"/>
            </a:ext>
          </a:extLst>
        </xdr:cNvPr>
        <xdr:cNvSpPr/>
      </xdr:nvSpPr>
      <xdr:spPr>
        <a:xfrm>
          <a:off x="6521824" y="11631706"/>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1961030</xdr:colOff>
      <xdr:row>57</xdr:row>
      <xdr:rowOff>67234</xdr:rowOff>
    </xdr:from>
    <xdr:to>
      <xdr:col>2</xdr:col>
      <xdr:colOff>2875430</xdr:colOff>
      <xdr:row>59</xdr:row>
      <xdr:rowOff>59390</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600-00001F000000}"/>
            </a:ext>
          </a:extLst>
        </xdr:cNvPr>
        <xdr:cNvSpPr/>
      </xdr:nvSpPr>
      <xdr:spPr>
        <a:xfrm>
          <a:off x="5546912" y="1163170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2762250</xdr:colOff>
          <xdr:row>11</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 - Asbestos Surveying and Removal</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98430</xdr:colOff>
      <xdr:row>0</xdr:row>
      <xdr:rowOff>969232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219075</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3314" name="Drop Down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7</xdr:row>
          <xdr:rowOff>200025</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200025</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9525</xdr:rowOff>
        </xdr:from>
        <xdr:to>
          <xdr:col>3</xdr:col>
          <xdr:colOff>0</xdr:colOff>
          <xdr:row>13</xdr:row>
          <xdr:rowOff>219075</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3</xdr:col>
          <xdr:colOff>0</xdr:colOff>
          <xdr:row>15</xdr:row>
          <xdr:rowOff>219075</xdr:rowOff>
        </xdr:to>
        <xdr:sp macro="" textlink="">
          <xdr:nvSpPr>
            <xdr:cNvPr id="13319" name="Drop Down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19</xdr:row>
      <xdr:rowOff>57150</xdr:rowOff>
    </xdr:from>
    <xdr:to>
      <xdr:col>4</xdr:col>
      <xdr:colOff>9525</xdr:colOff>
      <xdr:row>21</xdr:row>
      <xdr:rowOff>47625</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6534150" y="64008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19</xdr:row>
      <xdr:rowOff>66675</xdr:rowOff>
    </xdr:from>
    <xdr:to>
      <xdr:col>2</xdr:col>
      <xdr:colOff>2886075</xdr:colOff>
      <xdr:row>21</xdr:row>
      <xdr:rowOff>57150</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700-00000A000000}"/>
            </a:ext>
          </a:extLst>
        </xdr:cNvPr>
        <xdr:cNvSpPr/>
      </xdr:nvSpPr>
      <xdr:spPr>
        <a:xfrm>
          <a:off x="5562600" y="64103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219075</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9525</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19</xdr:row>
      <xdr:rowOff>66675</xdr:rowOff>
    </xdr:from>
    <xdr:to>
      <xdr:col>4</xdr:col>
      <xdr:colOff>9525</xdr:colOff>
      <xdr:row>21</xdr:row>
      <xdr:rowOff>57150</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800-000006000000}"/>
            </a:ext>
          </a:extLst>
        </xdr:cNvPr>
        <xdr:cNvSpPr/>
      </xdr:nvSpPr>
      <xdr:spPr>
        <a:xfrm>
          <a:off x="6534150" y="4733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1962150</xdr:colOff>
      <xdr:row>19</xdr:row>
      <xdr:rowOff>66675</xdr:rowOff>
    </xdr:from>
    <xdr:to>
      <xdr:col>2</xdr:col>
      <xdr:colOff>2876550</xdr:colOff>
      <xdr:row>21</xdr:row>
      <xdr:rowOff>57150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800-000007000000}"/>
            </a:ext>
          </a:extLst>
        </xdr:cNvPr>
        <xdr:cNvSpPr/>
      </xdr:nvSpPr>
      <xdr:spPr>
        <a:xfrm>
          <a:off x="5553075" y="4733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200025</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98430</xdr:colOff>
      <xdr:row>0</xdr:row>
      <xdr:rowOff>969232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4</xdr:row>
          <xdr:rowOff>28575</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2952750</xdr:colOff>
      <xdr:row>25</xdr:row>
      <xdr:rowOff>76200</xdr:rowOff>
    </xdr:from>
    <xdr:to>
      <xdr:col>4</xdr:col>
      <xdr:colOff>19050</xdr:colOff>
      <xdr:row>27</xdr:row>
      <xdr:rowOff>66675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6543675" y="36480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1952625</xdr:colOff>
      <xdr:row>25</xdr:row>
      <xdr:rowOff>85725</xdr:rowOff>
    </xdr:from>
    <xdr:to>
      <xdr:col>2</xdr:col>
      <xdr:colOff>2867025</xdr:colOff>
      <xdr:row>27</xdr:row>
      <xdr:rowOff>76200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a:xfrm>
          <a:off x="5543550" y="36576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200025</xdr:rowOff>
        </xdr:to>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19</xdr:row>
          <xdr:rowOff>200025</xdr:rowOff>
        </xdr:to>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21</xdr:row>
          <xdr:rowOff>200025</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8.vml"/><Relationship Id="rId7" Type="http://schemas.openxmlformats.org/officeDocument/2006/relationships/ctrlProp" Target="../ctrlProps/ctrlProp62.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ctrlProp" Target="../ctrlProps/ctrlProp64.x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vmlDrawing" Target="../drawings/vmlDrawing9.v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drawing" Target="../drawings/drawing10.xml"/><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2" Type="http://schemas.openxmlformats.org/officeDocument/2006/relationships/vmlDrawing" Target="../drawings/vmlDrawing10.vml"/><Relationship Id="rId16" Type="http://schemas.openxmlformats.org/officeDocument/2006/relationships/ctrlProp" Target="../ctrlProps/ctrlProp96.xml"/><Relationship Id="rId20" Type="http://schemas.openxmlformats.org/officeDocument/2006/relationships/ctrlProp" Target="../ctrlProps/ctrlProp100.xml"/><Relationship Id="rId29" Type="http://schemas.openxmlformats.org/officeDocument/2006/relationships/ctrlProp" Target="../ctrlProps/ctrlProp109.xml"/><Relationship Id="rId1" Type="http://schemas.openxmlformats.org/officeDocument/2006/relationships/drawing" Target="../drawings/drawing11.xml"/><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8" Type="http://schemas.openxmlformats.org/officeDocument/2006/relationships/ctrlProp" Target="../ctrlProps/ctrlProp88.xml"/><Relationship Id="rId3" Type="http://schemas.openxmlformats.org/officeDocument/2006/relationships/ctrlProp" Target="../ctrlProps/ctrlProp8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3" Type="http://schemas.openxmlformats.org/officeDocument/2006/relationships/vmlDrawing" Target="../drawings/vmlDrawing11.v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 Type="http://schemas.openxmlformats.org/officeDocument/2006/relationships/drawing" Target="../drawings/drawing13.xml"/><Relationship Id="rId16" Type="http://schemas.openxmlformats.org/officeDocument/2006/relationships/ctrlProp" Target="../ctrlProps/ctrlProp131.xml"/><Relationship Id="rId1" Type="http://schemas.openxmlformats.org/officeDocument/2006/relationships/printerSettings" Target="../printerSettings/printerSettings12.bin"/><Relationship Id="rId6" Type="http://schemas.openxmlformats.org/officeDocument/2006/relationships/ctrlProp" Target="../ctrlProps/ctrlProp121.xml"/><Relationship Id="rId11" Type="http://schemas.openxmlformats.org/officeDocument/2006/relationships/ctrlProp" Target="../ctrlProps/ctrlProp126.xml"/><Relationship Id="rId5" Type="http://schemas.openxmlformats.org/officeDocument/2006/relationships/ctrlProp" Target="../ctrlProps/ctrlProp120.xml"/><Relationship Id="rId15" Type="http://schemas.openxmlformats.org/officeDocument/2006/relationships/ctrlProp" Target="../ctrlProps/ctrlProp130.xml"/><Relationship Id="rId10" Type="http://schemas.openxmlformats.org/officeDocument/2006/relationships/ctrlProp" Target="../ctrlProps/ctrlProp125.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5.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6.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6.vml"/><Relationship Id="rId7" Type="http://schemas.openxmlformats.org/officeDocument/2006/relationships/ctrlProp" Target="../ctrlProps/ctrlProp52.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5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BC215"/>
  <sheetViews>
    <sheetView workbookViewId="0">
      <selection sqref="A1:W1"/>
    </sheetView>
  </sheetViews>
  <sheetFormatPr defaultColWidth="9.140625" defaultRowHeight="15" x14ac:dyDescent="0.25"/>
  <cols>
    <col min="1" max="3" width="20.5703125" style="3" customWidth="1"/>
    <col min="4" max="5" width="19.42578125" style="3" customWidth="1"/>
    <col min="6" max="6" width="21" style="3" customWidth="1"/>
    <col min="7" max="7" width="17.85546875" style="3" customWidth="1"/>
    <col min="8" max="8" width="21" style="3" customWidth="1"/>
    <col min="9" max="9" width="17.42578125" style="3" customWidth="1"/>
    <col min="10" max="10" width="13.5703125" style="3" bestFit="1" customWidth="1"/>
    <col min="11" max="11" width="18.5703125" style="3" customWidth="1"/>
    <col min="12" max="12" width="11.85546875" style="3" customWidth="1"/>
    <col min="13" max="13" width="14.140625" style="3" bestFit="1" customWidth="1"/>
    <col min="14" max="24" width="5.42578125" style="3" customWidth="1"/>
    <col min="25" max="25" width="5.42578125" style="9" customWidth="1"/>
    <col min="26" max="27" width="5.42578125" style="7" customWidth="1"/>
    <col min="28" max="36" width="5.42578125" style="8" customWidth="1"/>
    <col min="37" max="55" width="9.140625" style="8"/>
    <col min="56" max="16384" width="9.140625" style="4"/>
  </cols>
  <sheetData>
    <row r="1" spans="1:36" ht="81" customHeight="1" x14ac:dyDescent="0.25">
      <c r="A1" s="303" t="s">
        <v>0</v>
      </c>
      <c r="B1" s="303"/>
      <c r="C1" s="303"/>
      <c r="D1" s="303"/>
      <c r="E1" s="303"/>
      <c r="F1" s="303"/>
      <c r="G1" s="303"/>
      <c r="H1" s="303"/>
      <c r="I1" s="303"/>
      <c r="J1" s="303"/>
      <c r="K1" s="303"/>
      <c r="L1" s="303"/>
      <c r="M1" s="303"/>
      <c r="N1" s="303"/>
      <c r="O1" s="303"/>
      <c r="P1" s="303"/>
      <c r="Q1" s="303"/>
      <c r="R1" s="303"/>
      <c r="S1" s="303"/>
      <c r="T1" s="303"/>
      <c r="U1" s="303"/>
      <c r="V1" s="303"/>
      <c r="W1" s="303"/>
      <c r="X1" s="87"/>
      <c r="Y1" s="88"/>
      <c r="Z1" s="89"/>
      <c r="AA1" s="89"/>
      <c r="AB1" s="90"/>
      <c r="AC1" s="90"/>
      <c r="AD1" s="90"/>
      <c r="AE1" s="91"/>
      <c r="AF1" s="90"/>
      <c r="AG1" s="90"/>
      <c r="AH1" s="90"/>
      <c r="AI1" s="90"/>
      <c r="AJ1" s="90"/>
    </row>
    <row r="2" spans="1:36" s="8" customFormat="1" ht="187.5" x14ac:dyDescent="0.25">
      <c r="A2" s="83" t="s">
        <v>1</v>
      </c>
      <c r="B2" s="83" t="s">
        <v>2</v>
      </c>
      <c r="C2" s="83" t="s">
        <v>3</v>
      </c>
      <c r="D2" s="83" t="s">
        <v>4</v>
      </c>
      <c r="E2" s="83" t="s">
        <v>5</v>
      </c>
      <c r="F2" s="83" t="s">
        <v>6</v>
      </c>
      <c r="G2" s="83" t="s">
        <v>7</v>
      </c>
      <c r="H2" s="83" t="s">
        <v>8</v>
      </c>
      <c r="I2" s="83" t="s">
        <v>9</v>
      </c>
      <c r="J2" s="83" t="s">
        <v>10</v>
      </c>
      <c r="K2" s="83" t="s">
        <v>11</v>
      </c>
      <c r="L2" s="83" t="s">
        <v>12</v>
      </c>
      <c r="M2" s="83"/>
      <c r="N2" s="84" t="s">
        <v>13</v>
      </c>
      <c r="O2" s="84" t="s">
        <v>14</v>
      </c>
      <c r="P2" s="84" t="s">
        <v>15</v>
      </c>
      <c r="Q2" s="84" t="s">
        <v>16</v>
      </c>
      <c r="R2" s="84" t="s">
        <v>17</v>
      </c>
      <c r="S2" s="84" t="s">
        <v>18</v>
      </c>
      <c r="T2" s="84" t="s">
        <v>19</v>
      </c>
      <c r="U2" s="84" t="s">
        <v>20</v>
      </c>
      <c r="V2" s="84" t="s">
        <v>21</v>
      </c>
      <c r="W2" s="84" t="s">
        <v>22</v>
      </c>
      <c r="X2" s="84" t="s">
        <v>23</v>
      </c>
      <c r="Y2" s="84" t="s">
        <v>24</v>
      </c>
      <c r="Z2" s="84" t="s">
        <v>25</v>
      </c>
      <c r="AA2" s="84" t="s">
        <v>26</v>
      </c>
      <c r="AB2" s="84" t="s">
        <v>27</v>
      </c>
      <c r="AC2" s="84" t="s">
        <v>28</v>
      </c>
      <c r="AD2" s="84" t="s">
        <v>29</v>
      </c>
      <c r="AE2" s="84" t="s">
        <v>30</v>
      </c>
      <c r="AF2" s="84" t="s">
        <v>31</v>
      </c>
      <c r="AG2" s="84" t="s">
        <v>32</v>
      </c>
      <c r="AH2" s="84" t="s">
        <v>33</v>
      </c>
      <c r="AI2" s="84" t="s">
        <v>34</v>
      </c>
      <c r="AJ2" s="84" t="s">
        <v>35</v>
      </c>
    </row>
    <row r="3" spans="1:36" s="85" customFormat="1" ht="84" customHeight="1" x14ac:dyDescent="0.25">
      <c r="A3" s="92">
        <f>Summary!D2</f>
        <v>0</v>
      </c>
      <c r="B3" s="93">
        <f>Summary!D4</f>
        <v>0</v>
      </c>
      <c r="C3" s="92">
        <f>Summary!D5</f>
        <v>0</v>
      </c>
      <c r="D3" s="94">
        <f>Summary!D48</f>
        <v>-1</v>
      </c>
      <c r="E3" s="94">
        <f>SUM('B Financial'!C20:C22)/3</f>
        <v>1</v>
      </c>
      <c r="F3" s="94"/>
      <c r="G3" s="94" t="str">
        <f>IF('D Health &amp; Safety'!C18&lt;2,"Yes","No")</f>
        <v>Yes</v>
      </c>
      <c r="H3" s="94" t="str">
        <f>IF('D Health &amp; Safety'!C12&lt;2,"Yes","No")</f>
        <v>Yes</v>
      </c>
      <c r="I3" s="95">
        <f>'C Insurance'!C5</f>
        <v>0</v>
      </c>
      <c r="J3" s="94">
        <f ca="1">I3-TODAY()</f>
        <v>-45995</v>
      </c>
      <c r="K3" s="95">
        <f>'C Insurance'!C8</f>
        <v>0</v>
      </c>
      <c r="L3" s="94">
        <f ca="1">K3-TODAY()</f>
        <v>-45995</v>
      </c>
      <c r="M3" s="94" t="str">
        <f ca="1">IF(L3&gt;-1, "Approved", "Out of Date")</f>
        <v>Out of Date</v>
      </c>
      <c r="N3" s="94" t="str">
        <f>IF('E Experience'!C66=FALSE,"X","√")</f>
        <v>X</v>
      </c>
      <c r="O3" s="94" t="str">
        <f>IF('E Experience'!C67=FALSE,"X","√")</f>
        <v>X</v>
      </c>
      <c r="P3" s="94" t="str">
        <f>IF('E Experience'!C68=FALSE,"X","√")</f>
        <v>X</v>
      </c>
      <c r="Q3" s="94" t="str">
        <f>IF('E Experience'!C69=FALSE,"X","√")</f>
        <v>X</v>
      </c>
      <c r="R3" s="94" t="str">
        <f>IF('E Experience'!C70=FALSE,"X","√")</f>
        <v>X</v>
      </c>
      <c r="S3" s="94" t="str">
        <f>IF('E Experience'!C71=FALSE,"X","√")</f>
        <v>X</v>
      </c>
      <c r="T3" s="94" t="str">
        <f>IF('E Experience'!C72=FALSE,"X","√")</f>
        <v>X</v>
      </c>
      <c r="U3" s="94" t="str">
        <f>IF('E Experience'!C73=FALSE,"X","√")</f>
        <v>X</v>
      </c>
      <c r="V3" s="94" t="str">
        <f>IF('E Experience'!C74=FALSE,"X","√")</f>
        <v>X</v>
      </c>
      <c r="W3" s="94" t="str">
        <f>IF('E Experience'!C75=FALSE,"X","√")</f>
        <v>X</v>
      </c>
      <c r="X3" s="94" t="str">
        <f>IF('E Experience'!C76=FALSE,"X","√")</f>
        <v>X</v>
      </c>
      <c r="Y3" s="94" t="str">
        <f>IF('E Experience'!C77=FALSE,"X","√")</f>
        <v>X</v>
      </c>
      <c r="Z3" s="94" t="str">
        <f>IF('E Experience'!C78=FALSE,"X","√")</f>
        <v>X</v>
      </c>
      <c r="AA3" s="94" t="str">
        <f>IF('E Experience'!C79=FALSE,"X","√")</f>
        <v>X</v>
      </c>
      <c r="AB3" s="94" t="str">
        <f>IF('E Experience'!C80=FALSE,"X","√")</f>
        <v>X</v>
      </c>
      <c r="AC3" s="94" t="str">
        <f>IF('E Experience'!C81=FALSE,"X","√")</f>
        <v>X</v>
      </c>
      <c r="AD3" s="94" t="str">
        <f>IF('E Experience'!C82=FALSE,"X","√")</f>
        <v>X</v>
      </c>
      <c r="AE3" s="94" t="str">
        <f>IF('E Experience'!C83=FALSE,"X","√")</f>
        <v>X</v>
      </c>
      <c r="AF3" s="94" t="str">
        <f>IF('E Experience'!C84=FALSE,"X","√")</f>
        <v>X</v>
      </c>
      <c r="AG3" s="94" t="str">
        <f>IF('E Experience'!C85=FALSE,"X","√")</f>
        <v>X</v>
      </c>
      <c r="AH3" s="94" t="str">
        <f>IF('E Experience'!C86=FALSE,"X","√")</f>
        <v>X</v>
      </c>
      <c r="AI3" s="94" t="str">
        <f>IF('E Experience'!C87=FALSE,"X","√")</f>
        <v>X</v>
      </c>
      <c r="AJ3" s="94" t="str">
        <f>IF('E Experience'!C88=FALSE,"X","√")</f>
        <v>X</v>
      </c>
    </row>
    <row r="4" spans="1:36" s="8" customFormat="1" x14ac:dyDescent="0.25">
      <c r="A4" s="7"/>
      <c r="B4" s="7"/>
      <c r="C4" s="7"/>
      <c r="D4" s="7"/>
      <c r="E4" s="7"/>
      <c r="F4" s="7"/>
      <c r="G4" s="7"/>
      <c r="H4" s="7"/>
      <c r="I4" s="7"/>
      <c r="J4" s="7"/>
      <c r="K4" s="7"/>
      <c r="L4" s="7"/>
      <c r="M4" s="7"/>
      <c r="N4" s="7"/>
      <c r="O4" s="7"/>
      <c r="P4" s="7"/>
      <c r="Q4" s="7"/>
      <c r="R4" s="7"/>
      <c r="S4" s="7"/>
      <c r="T4" s="7"/>
      <c r="U4" s="7"/>
      <c r="V4" s="7"/>
      <c r="W4" s="7"/>
      <c r="X4" s="7"/>
      <c r="Y4" s="9"/>
      <c r="Z4" s="7"/>
      <c r="AA4" s="10"/>
    </row>
    <row r="5" spans="1:36" s="8" customFormat="1" hidden="1" x14ac:dyDescent="0.25">
      <c r="A5" s="7"/>
      <c r="B5" s="7"/>
      <c r="C5" s="7"/>
      <c r="D5" s="7"/>
      <c r="E5" s="7"/>
      <c r="F5" s="7"/>
      <c r="G5" s="7"/>
      <c r="H5" s="7"/>
      <c r="I5" s="7"/>
      <c r="J5" s="7"/>
      <c r="K5" s="7"/>
      <c r="L5" s="7"/>
      <c r="M5" s="7"/>
      <c r="N5" s="7"/>
      <c r="O5" s="7"/>
      <c r="P5" s="7"/>
      <c r="Q5" s="7"/>
      <c r="R5" s="7"/>
      <c r="S5" s="7"/>
      <c r="T5" s="7"/>
      <c r="U5" s="7"/>
      <c r="V5" s="7"/>
      <c r="W5" s="7"/>
      <c r="X5" s="7"/>
      <c r="Y5" s="9"/>
      <c r="Z5" s="7"/>
      <c r="AA5" s="10"/>
    </row>
    <row r="6" spans="1:36" s="8" customFormat="1" hidden="1" x14ac:dyDescent="0.25">
      <c r="A6" s="7"/>
      <c r="B6" s="7"/>
      <c r="C6" s="7"/>
      <c r="D6" s="11" t="s">
        <v>36</v>
      </c>
      <c r="E6" s="7"/>
      <c r="F6" s="7"/>
      <c r="G6" s="7"/>
      <c r="H6" s="7"/>
      <c r="I6" s="7"/>
      <c r="J6" s="7"/>
      <c r="K6" s="7"/>
      <c r="L6" s="7"/>
      <c r="M6" s="7"/>
      <c r="N6" s="7"/>
      <c r="O6" s="7"/>
      <c r="P6" s="7"/>
      <c r="Q6" s="7"/>
      <c r="R6" s="7"/>
      <c r="S6" s="7"/>
      <c r="T6" s="7"/>
      <c r="U6" s="7"/>
      <c r="V6" s="7"/>
      <c r="W6" s="7"/>
      <c r="X6" s="7"/>
      <c r="Y6" s="9"/>
      <c r="Z6" s="7"/>
      <c r="AA6" s="10"/>
    </row>
    <row r="7" spans="1:36" s="8" customFormat="1" ht="15.75" hidden="1" thickBot="1" x14ac:dyDescent="0.3">
      <c r="A7" s="7"/>
      <c r="B7" s="7"/>
      <c r="C7" s="7"/>
      <c r="D7" s="12" t="s">
        <v>37</v>
      </c>
      <c r="E7" s="7"/>
      <c r="F7" s="7"/>
      <c r="G7" s="7"/>
      <c r="H7" s="7"/>
      <c r="I7" s="7"/>
      <c r="J7" s="7"/>
      <c r="K7" s="7"/>
      <c r="L7" s="7"/>
      <c r="M7" s="7"/>
      <c r="N7" s="7"/>
      <c r="O7" s="7"/>
      <c r="P7" s="7"/>
      <c r="Q7" s="7"/>
      <c r="R7" s="7"/>
      <c r="S7" s="7"/>
      <c r="T7" s="7"/>
      <c r="U7" s="7"/>
      <c r="V7" s="7"/>
      <c r="W7" s="7"/>
      <c r="X7" s="7"/>
      <c r="Y7" s="9"/>
      <c r="Z7" s="7"/>
      <c r="AA7" s="10"/>
    </row>
    <row r="8" spans="1:36" s="8" customFormat="1" hidden="1" x14ac:dyDescent="0.25">
      <c r="A8" s="7"/>
      <c r="B8" s="7"/>
      <c r="C8" s="7"/>
      <c r="D8" s="7"/>
      <c r="E8" s="7"/>
      <c r="F8" s="7"/>
      <c r="G8" s="7"/>
      <c r="H8" s="7"/>
      <c r="I8" s="7"/>
      <c r="J8" s="7"/>
      <c r="K8" s="7"/>
      <c r="L8" s="7"/>
      <c r="M8" s="7"/>
      <c r="N8" s="7"/>
      <c r="O8" s="7"/>
      <c r="P8" s="7"/>
      <c r="Q8" s="7"/>
      <c r="R8" s="7"/>
      <c r="S8" s="7"/>
      <c r="T8" s="7"/>
      <c r="U8" s="7"/>
      <c r="V8" s="7"/>
      <c r="W8" s="7"/>
      <c r="X8" s="7"/>
      <c r="Y8" s="9"/>
      <c r="Z8" s="7"/>
      <c r="AA8" s="7"/>
    </row>
    <row r="9" spans="1:36" s="8" customFormat="1" hidden="1" x14ac:dyDescent="0.25">
      <c r="A9" s="7"/>
      <c r="B9" s="7"/>
      <c r="C9" s="7"/>
      <c r="D9" s="13" t="s">
        <v>38</v>
      </c>
      <c r="E9" s="9"/>
      <c r="F9" s="9"/>
      <c r="G9" s="9"/>
      <c r="H9" s="9"/>
      <c r="I9" s="9"/>
      <c r="J9" s="9"/>
      <c r="K9" s="9"/>
      <c r="L9" s="9"/>
      <c r="M9" s="9"/>
      <c r="N9" s="9"/>
      <c r="O9" s="9"/>
      <c r="P9" s="9"/>
      <c r="Q9" s="9"/>
      <c r="R9" s="9"/>
      <c r="S9" s="9"/>
      <c r="T9" s="9"/>
      <c r="U9" s="9"/>
      <c r="V9" s="9"/>
      <c r="W9" s="7"/>
      <c r="X9" s="7"/>
      <c r="Y9" s="9"/>
      <c r="Z9" s="7"/>
      <c r="AA9" s="7"/>
    </row>
    <row r="10" spans="1:36" s="8" customFormat="1" hidden="1" x14ac:dyDescent="0.25">
      <c r="A10" s="7"/>
      <c r="B10" s="7"/>
      <c r="C10" s="7"/>
      <c r="D10" s="14" t="s">
        <v>39</v>
      </c>
      <c r="E10" s="9"/>
      <c r="F10" s="9"/>
      <c r="G10" s="9"/>
      <c r="H10" s="9"/>
      <c r="I10" s="9"/>
      <c r="J10" s="9"/>
      <c r="K10" s="9"/>
      <c r="L10" s="9"/>
      <c r="M10" s="9"/>
      <c r="N10" s="9"/>
      <c r="O10" s="9"/>
      <c r="P10" s="9"/>
      <c r="Q10" s="9"/>
      <c r="R10" s="9"/>
      <c r="S10" s="9"/>
      <c r="T10" s="9"/>
      <c r="U10" s="9"/>
      <c r="V10" s="9"/>
      <c r="W10" s="7"/>
      <c r="X10" s="7"/>
      <c r="Y10" s="9"/>
      <c r="Z10" s="7"/>
      <c r="AA10" s="7"/>
    </row>
    <row r="11" spans="1:36" s="8" customFormat="1" hidden="1" x14ac:dyDescent="0.25">
      <c r="A11" s="7"/>
      <c r="B11" s="7"/>
      <c r="C11" s="7"/>
      <c r="D11" s="14" t="s">
        <v>40</v>
      </c>
      <c r="E11" s="9"/>
      <c r="F11" s="9"/>
      <c r="G11" s="9"/>
      <c r="H11" s="9"/>
      <c r="I11" s="9"/>
      <c r="J11" s="9"/>
      <c r="K11" s="9"/>
      <c r="L11" s="9"/>
      <c r="M11" s="9"/>
      <c r="N11" s="9"/>
      <c r="O11" s="9"/>
      <c r="P11" s="9"/>
      <c r="Q11" s="9"/>
      <c r="R11" s="9"/>
      <c r="S11" s="9"/>
      <c r="T11" s="9"/>
      <c r="U11" s="9"/>
      <c r="V11" s="9"/>
      <c r="W11" s="7"/>
      <c r="X11" s="7"/>
      <c r="Y11" s="9"/>
      <c r="Z11" s="7"/>
      <c r="AA11" s="7"/>
    </row>
    <row r="12" spans="1:36" s="8" customFormat="1" hidden="1" x14ac:dyDescent="0.25">
      <c r="A12" s="7"/>
      <c r="B12" s="7"/>
      <c r="C12" s="7"/>
      <c r="D12" s="14" t="s">
        <v>41</v>
      </c>
      <c r="E12" s="9"/>
      <c r="F12" s="9"/>
      <c r="G12" s="9"/>
      <c r="H12" s="9"/>
      <c r="I12" s="9"/>
      <c r="J12" s="9"/>
      <c r="K12" s="9"/>
      <c r="L12" s="9"/>
      <c r="M12" s="9"/>
      <c r="N12" s="9"/>
      <c r="O12" s="9"/>
      <c r="P12" s="9"/>
      <c r="Q12" s="9"/>
      <c r="R12" s="9"/>
      <c r="S12" s="9"/>
      <c r="T12" s="9"/>
      <c r="U12" s="9"/>
      <c r="V12" s="9"/>
      <c r="W12" s="7"/>
      <c r="X12" s="7"/>
      <c r="Y12" s="9"/>
      <c r="Z12" s="7"/>
      <c r="AA12" s="7"/>
    </row>
    <row r="13" spans="1:36" s="8" customFormat="1" hidden="1" x14ac:dyDescent="0.25">
      <c r="A13" s="7"/>
      <c r="B13" s="7"/>
      <c r="C13" s="7"/>
      <c r="D13" s="14" t="s">
        <v>42</v>
      </c>
      <c r="E13" s="9"/>
      <c r="F13" s="9"/>
      <c r="G13" s="9"/>
      <c r="H13" s="9"/>
      <c r="I13" s="9"/>
      <c r="J13" s="9"/>
      <c r="K13" s="9"/>
      <c r="L13" s="9"/>
      <c r="M13" s="9"/>
      <c r="N13" s="9"/>
      <c r="O13" s="9"/>
      <c r="P13" s="9"/>
      <c r="Q13" s="9"/>
      <c r="R13" s="9"/>
      <c r="S13" s="9"/>
      <c r="T13" s="9"/>
      <c r="U13" s="9"/>
      <c r="V13" s="9"/>
      <c r="W13" s="7"/>
      <c r="X13" s="7"/>
      <c r="Y13" s="9"/>
      <c r="Z13" s="7"/>
      <c r="AA13" s="7"/>
    </row>
    <row r="14" spans="1:36" s="8" customFormat="1" hidden="1" x14ac:dyDescent="0.25">
      <c r="A14" s="7"/>
      <c r="B14" s="7"/>
      <c r="C14" s="7"/>
      <c r="D14" s="14" t="s">
        <v>43</v>
      </c>
      <c r="E14" s="9"/>
      <c r="F14" s="9"/>
      <c r="G14" s="9"/>
      <c r="H14" s="9"/>
      <c r="I14" s="9"/>
      <c r="J14" s="9"/>
      <c r="K14" s="9"/>
      <c r="L14" s="9"/>
      <c r="M14" s="9"/>
      <c r="N14" s="9"/>
      <c r="O14" s="9"/>
      <c r="P14" s="9"/>
      <c r="Q14" s="9"/>
      <c r="R14" s="9"/>
      <c r="S14" s="9"/>
      <c r="T14" s="9"/>
      <c r="U14" s="9"/>
      <c r="V14" s="9"/>
      <c r="W14" s="7"/>
      <c r="X14" s="7"/>
      <c r="Y14" s="9"/>
      <c r="Z14" s="7"/>
      <c r="AA14" s="7"/>
    </row>
    <row r="15" spans="1:36" s="8" customFormat="1" hidden="1" x14ac:dyDescent="0.25">
      <c r="A15" s="7"/>
      <c r="B15" s="7"/>
      <c r="C15" s="7"/>
      <c r="D15" s="14" t="s">
        <v>44</v>
      </c>
      <c r="E15" s="9"/>
      <c r="F15" s="9"/>
      <c r="G15" s="9"/>
      <c r="H15" s="9"/>
      <c r="I15" s="9"/>
      <c r="J15" s="9"/>
      <c r="K15" s="9"/>
      <c r="L15" s="9"/>
      <c r="M15" s="9"/>
      <c r="N15" s="9"/>
      <c r="O15" s="9"/>
      <c r="P15" s="9"/>
      <c r="Q15" s="9"/>
      <c r="R15" s="9"/>
      <c r="S15" s="9"/>
      <c r="T15" s="9"/>
      <c r="U15" s="9"/>
      <c r="V15" s="9"/>
      <c r="W15" s="7"/>
      <c r="X15" s="7"/>
      <c r="Y15" s="9"/>
      <c r="Z15" s="7"/>
      <c r="AA15" s="7"/>
    </row>
    <row r="16" spans="1:36" s="8" customFormat="1" ht="15.75" hidden="1" thickBot="1" x14ac:dyDescent="0.3">
      <c r="A16" s="7"/>
      <c r="B16" s="7"/>
      <c r="C16" s="7"/>
      <c r="D16" s="15" t="s">
        <v>35</v>
      </c>
      <c r="E16" s="9"/>
      <c r="F16" s="9"/>
      <c r="G16" s="9"/>
      <c r="H16" s="9"/>
      <c r="I16" s="9"/>
      <c r="J16" s="9"/>
      <c r="K16" s="9"/>
      <c r="L16" s="9"/>
      <c r="M16" s="9"/>
      <c r="N16" s="9"/>
      <c r="O16" s="9"/>
      <c r="P16" s="9"/>
      <c r="Q16" s="9"/>
      <c r="R16" s="9"/>
      <c r="S16" s="9"/>
      <c r="T16" s="9"/>
      <c r="U16" s="9"/>
      <c r="V16" s="9"/>
      <c r="W16" s="7"/>
      <c r="X16" s="7"/>
      <c r="Y16" s="9"/>
      <c r="Z16" s="7"/>
      <c r="AA16" s="7"/>
    </row>
    <row r="17" spans="1:27" s="8" customFormat="1" hidden="1" x14ac:dyDescent="0.25">
      <c r="A17" s="7"/>
      <c r="B17" s="7"/>
      <c r="C17" s="7"/>
      <c r="D17" s="7"/>
      <c r="E17" s="7"/>
      <c r="F17" s="7"/>
      <c r="G17" s="7"/>
      <c r="H17" s="7"/>
      <c r="I17" s="7"/>
      <c r="J17" s="7"/>
      <c r="K17" s="7"/>
      <c r="L17" s="7"/>
      <c r="M17" s="7"/>
      <c r="N17" s="7"/>
      <c r="O17" s="7"/>
      <c r="P17" s="7"/>
      <c r="Q17" s="7"/>
      <c r="R17" s="7"/>
      <c r="S17" s="7"/>
      <c r="T17" s="7"/>
      <c r="U17" s="7"/>
      <c r="V17" s="7"/>
      <c r="W17" s="7"/>
      <c r="X17" s="7"/>
      <c r="Y17" s="9"/>
      <c r="Z17" s="7"/>
      <c r="AA17" s="7"/>
    </row>
    <row r="18" spans="1:27" s="8" customFormat="1" hidden="1" x14ac:dyDescent="0.25">
      <c r="A18" s="7"/>
      <c r="B18" s="7"/>
      <c r="C18" s="7"/>
      <c r="D18" s="16" t="s">
        <v>45</v>
      </c>
      <c r="E18" s="78"/>
      <c r="F18" s="78"/>
      <c r="G18" s="78"/>
      <c r="H18" s="78"/>
      <c r="I18" s="78"/>
      <c r="J18" s="78"/>
      <c r="K18" s="78"/>
      <c r="L18" s="78"/>
      <c r="M18" s="78"/>
      <c r="N18" s="78"/>
      <c r="O18" s="78"/>
      <c r="P18" s="78"/>
      <c r="Q18" s="78"/>
      <c r="R18" s="78"/>
      <c r="S18" s="78"/>
      <c r="T18" s="78"/>
      <c r="U18" s="78"/>
      <c r="V18" s="78"/>
      <c r="W18" s="7"/>
      <c r="X18" s="7"/>
      <c r="Y18" s="9"/>
      <c r="Z18" s="7"/>
      <c r="AA18" s="7"/>
    </row>
    <row r="19" spans="1:27" s="8" customFormat="1" hidden="1" x14ac:dyDescent="0.25">
      <c r="A19" s="7"/>
      <c r="B19" s="7"/>
      <c r="C19" s="7"/>
      <c r="D19" s="17" t="s">
        <v>46</v>
      </c>
      <c r="E19" s="78"/>
      <c r="F19" s="78"/>
      <c r="G19" s="78"/>
      <c r="H19" s="78"/>
      <c r="I19" s="78"/>
      <c r="J19" s="78"/>
      <c r="K19" s="78"/>
      <c r="L19" s="78"/>
      <c r="M19" s="78"/>
      <c r="N19" s="78"/>
      <c r="O19" s="78"/>
      <c r="P19" s="78"/>
      <c r="Q19" s="78"/>
      <c r="R19" s="78"/>
      <c r="S19" s="78"/>
      <c r="T19" s="78"/>
      <c r="U19" s="78"/>
      <c r="V19" s="78"/>
      <c r="W19" s="7"/>
      <c r="X19" s="7"/>
      <c r="Y19" s="9"/>
      <c r="Z19" s="7"/>
      <c r="AA19" s="7"/>
    </row>
    <row r="20" spans="1:27" s="8" customFormat="1" hidden="1" x14ac:dyDescent="0.25">
      <c r="A20" s="7"/>
      <c r="B20" s="7"/>
      <c r="C20" s="7"/>
      <c r="D20" s="17" t="s">
        <v>47</v>
      </c>
      <c r="E20" s="78"/>
      <c r="F20" s="78"/>
      <c r="G20" s="78"/>
      <c r="H20" s="78"/>
      <c r="I20" s="78"/>
      <c r="J20" s="78"/>
      <c r="K20" s="78"/>
      <c r="L20" s="78"/>
      <c r="M20" s="78"/>
      <c r="N20" s="78"/>
      <c r="O20" s="78"/>
      <c r="P20" s="78"/>
      <c r="Q20" s="78"/>
      <c r="R20" s="78"/>
      <c r="S20" s="78"/>
      <c r="T20" s="78"/>
      <c r="U20" s="78"/>
      <c r="V20" s="78"/>
      <c r="W20" s="7"/>
      <c r="X20" s="7"/>
      <c r="Y20" s="9"/>
      <c r="Z20" s="7"/>
      <c r="AA20" s="7"/>
    </row>
    <row r="21" spans="1:27" s="8" customFormat="1" hidden="1" x14ac:dyDescent="0.25">
      <c r="D21" s="17" t="s">
        <v>48</v>
      </c>
      <c r="E21" s="78"/>
      <c r="F21" s="78"/>
      <c r="G21" s="78"/>
      <c r="H21" s="78"/>
      <c r="I21" s="78"/>
      <c r="J21" s="78"/>
      <c r="K21" s="78"/>
      <c r="L21" s="78"/>
      <c r="M21" s="78"/>
      <c r="N21" s="78"/>
      <c r="O21" s="78"/>
      <c r="P21" s="78"/>
      <c r="Q21" s="78"/>
      <c r="R21" s="78"/>
      <c r="S21" s="78"/>
      <c r="T21" s="78"/>
      <c r="U21" s="78"/>
      <c r="V21" s="78"/>
      <c r="Y21" s="9"/>
      <c r="Z21" s="7"/>
      <c r="AA21" s="7"/>
    </row>
    <row r="22" spans="1:27" s="8" customFormat="1" ht="15.75" hidden="1" thickBot="1" x14ac:dyDescent="0.3">
      <c r="D22" s="18" t="s">
        <v>49</v>
      </c>
      <c r="E22" s="78"/>
      <c r="F22" s="78"/>
      <c r="G22" s="78"/>
      <c r="H22" s="78"/>
      <c r="I22" s="78"/>
      <c r="J22" s="78"/>
      <c r="K22" s="78"/>
      <c r="L22" s="78"/>
      <c r="M22" s="78"/>
      <c r="N22" s="78"/>
      <c r="O22" s="78"/>
      <c r="P22" s="78"/>
      <c r="Q22" s="78"/>
      <c r="R22" s="78"/>
      <c r="S22" s="78"/>
      <c r="T22" s="78"/>
      <c r="U22" s="78"/>
      <c r="V22" s="78"/>
      <c r="Y22" s="9"/>
      <c r="Z22" s="7"/>
      <c r="AA22" s="7"/>
    </row>
    <row r="23" spans="1:27" s="8" customFormat="1" hidden="1" x14ac:dyDescent="0.25">
      <c r="D23" s="7"/>
      <c r="E23" s="7"/>
      <c r="F23" s="7"/>
      <c r="G23" s="7"/>
      <c r="H23" s="7"/>
      <c r="I23" s="7"/>
      <c r="J23" s="7"/>
      <c r="K23" s="7"/>
      <c r="L23" s="7"/>
      <c r="M23" s="7"/>
      <c r="N23" s="7"/>
      <c r="O23" s="7"/>
      <c r="P23" s="7"/>
      <c r="Q23" s="7"/>
      <c r="R23" s="7"/>
      <c r="S23" s="7"/>
      <c r="T23" s="7"/>
      <c r="U23" s="7"/>
      <c r="V23" s="7"/>
      <c r="Y23" s="9"/>
      <c r="Z23" s="7"/>
      <c r="AA23" s="7"/>
    </row>
    <row r="24" spans="1:27" s="8" customFormat="1" hidden="1" x14ac:dyDescent="0.25">
      <c r="D24" s="7"/>
      <c r="E24" s="7"/>
      <c r="F24" s="7"/>
      <c r="G24" s="7"/>
      <c r="H24" s="7"/>
      <c r="I24" s="7"/>
      <c r="J24" s="7"/>
      <c r="K24" s="7"/>
      <c r="L24" s="7"/>
      <c r="M24" s="7"/>
      <c r="N24" s="7"/>
      <c r="O24" s="7"/>
      <c r="P24" s="7"/>
      <c r="Q24" s="7"/>
      <c r="R24" s="7"/>
      <c r="S24" s="7"/>
      <c r="T24" s="7"/>
      <c r="U24" s="7"/>
      <c r="V24" s="7"/>
      <c r="Y24" s="9"/>
      <c r="Z24" s="7"/>
      <c r="AA24" s="7"/>
    </row>
    <row r="25" spans="1:27" s="8" customFormat="1" hidden="1" x14ac:dyDescent="0.25">
      <c r="D25" s="11">
        <v>1900</v>
      </c>
      <c r="E25" s="7"/>
      <c r="F25" s="7"/>
      <c r="G25" s="7"/>
      <c r="H25" s="7"/>
      <c r="I25" s="7"/>
      <c r="J25" s="7"/>
      <c r="K25" s="7"/>
      <c r="L25" s="7"/>
      <c r="M25" s="7"/>
      <c r="N25" s="7"/>
      <c r="O25" s="7"/>
      <c r="P25" s="7"/>
      <c r="Q25" s="7"/>
      <c r="R25" s="7"/>
      <c r="S25" s="7"/>
      <c r="T25" s="7"/>
      <c r="U25" s="7"/>
      <c r="V25" s="7"/>
      <c r="Y25" s="9"/>
      <c r="Z25" s="7"/>
      <c r="AA25" s="7"/>
    </row>
    <row r="26" spans="1:27" s="8" customFormat="1" hidden="1" x14ac:dyDescent="0.25">
      <c r="D26" s="19">
        <v>1901</v>
      </c>
      <c r="E26" s="7"/>
      <c r="F26" s="7"/>
      <c r="G26" s="7"/>
      <c r="H26" s="7"/>
      <c r="I26" s="7"/>
      <c r="J26" s="7"/>
      <c r="K26" s="7"/>
      <c r="L26" s="7"/>
      <c r="M26" s="7"/>
      <c r="N26" s="7"/>
      <c r="O26" s="7"/>
      <c r="P26" s="7"/>
      <c r="Q26" s="7"/>
      <c r="R26" s="7"/>
      <c r="S26" s="7"/>
      <c r="T26" s="7"/>
      <c r="U26" s="7"/>
      <c r="V26" s="7"/>
      <c r="Y26" s="9"/>
      <c r="Z26" s="7"/>
      <c r="AA26" s="7"/>
    </row>
    <row r="27" spans="1:27" s="8" customFormat="1" hidden="1" x14ac:dyDescent="0.25">
      <c r="D27" s="19">
        <v>1902</v>
      </c>
      <c r="E27" s="7"/>
      <c r="F27" s="7"/>
      <c r="G27" s="7"/>
      <c r="H27" s="7"/>
      <c r="I27" s="7"/>
      <c r="J27" s="7"/>
      <c r="K27" s="7"/>
      <c r="L27" s="7"/>
      <c r="M27" s="7"/>
      <c r="N27" s="7"/>
      <c r="O27" s="7"/>
      <c r="P27" s="7"/>
      <c r="Q27" s="7"/>
      <c r="R27" s="7"/>
      <c r="S27" s="7"/>
      <c r="T27" s="7"/>
      <c r="U27" s="7"/>
      <c r="V27" s="7"/>
      <c r="Y27" s="9"/>
      <c r="Z27" s="7"/>
      <c r="AA27" s="7"/>
    </row>
    <row r="28" spans="1:27" s="8" customFormat="1" hidden="1" x14ac:dyDescent="0.25">
      <c r="D28" s="19">
        <v>1903</v>
      </c>
      <c r="E28" s="7"/>
      <c r="F28" s="7"/>
      <c r="G28" s="7"/>
      <c r="H28" s="7"/>
      <c r="I28" s="7"/>
      <c r="J28" s="7"/>
      <c r="K28" s="7"/>
      <c r="L28" s="7"/>
      <c r="M28" s="7"/>
      <c r="N28" s="7"/>
      <c r="O28" s="7"/>
      <c r="P28" s="7"/>
      <c r="Q28" s="7"/>
      <c r="R28" s="7"/>
      <c r="S28" s="7"/>
      <c r="T28" s="7"/>
      <c r="U28" s="7"/>
      <c r="V28" s="7"/>
      <c r="Y28" s="9"/>
      <c r="Z28" s="7"/>
      <c r="AA28" s="7"/>
    </row>
    <row r="29" spans="1:27" s="8" customFormat="1" hidden="1" x14ac:dyDescent="0.25">
      <c r="D29" s="19">
        <v>1904</v>
      </c>
      <c r="E29" s="7"/>
      <c r="F29" s="7"/>
      <c r="G29" s="7"/>
      <c r="H29" s="7"/>
      <c r="I29" s="7"/>
      <c r="J29" s="7"/>
      <c r="K29" s="7"/>
      <c r="L29" s="7"/>
      <c r="M29" s="7"/>
      <c r="N29" s="7"/>
      <c r="O29" s="7"/>
      <c r="P29" s="7"/>
      <c r="Q29" s="7"/>
      <c r="R29" s="7"/>
      <c r="S29" s="7"/>
      <c r="T29" s="7"/>
      <c r="U29" s="7"/>
      <c r="V29" s="7"/>
      <c r="Y29" s="9"/>
      <c r="Z29" s="7"/>
      <c r="AA29" s="7"/>
    </row>
    <row r="30" spans="1:27" s="8" customFormat="1" hidden="1" x14ac:dyDescent="0.25">
      <c r="D30" s="19">
        <v>1905</v>
      </c>
      <c r="E30" s="7"/>
      <c r="F30" s="7"/>
      <c r="G30" s="7"/>
      <c r="H30" s="7"/>
      <c r="I30" s="7"/>
      <c r="J30" s="7"/>
      <c r="K30" s="7"/>
      <c r="L30" s="7"/>
      <c r="M30" s="7"/>
      <c r="N30" s="7"/>
      <c r="O30" s="7"/>
      <c r="P30" s="7"/>
      <c r="Q30" s="7"/>
      <c r="R30" s="7"/>
      <c r="S30" s="7"/>
      <c r="T30" s="7"/>
      <c r="U30" s="7"/>
      <c r="V30" s="7"/>
      <c r="Y30" s="9"/>
      <c r="Z30" s="7"/>
      <c r="AA30" s="7"/>
    </row>
    <row r="31" spans="1:27" s="8" customFormat="1" hidden="1" x14ac:dyDescent="0.25">
      <c r="D31" s="19">
        <v>1906</v>
      </c>
      <c r="E31" s="7"/>
      <c r="F31" s="7"/>
      <c r="G31" s="7"/>
      <c r="H31" s="7"/>
      <c r="I31" s="7"/>
      <c r="J31" s="7"/>
      <c r="K31" s="7"/>
      <c r="L31" s="7"/>
      <c r="M31" s="7"/>
      <c r="N31" s="7"/>
      <c r="O31" s="7"/>
      <c r="P31" s="7"/>
      <c r="Q31" s="7"/>
      <c r="R31" s="7"/>
      <c r="S31" s="7"/>
      <c r="T31" s="7"/>
      <c r="U31" s="7"/>
      <c r="V31" s="7"/>
      <c r="Y31" s="9"/>
      <c r="Z31" s="7"/>
      <c r="AA31" s="7"/>
    </row>
    <row r="32" spans="1:27" s="8" customFormat="1" hidden="1" x14ac:dyDescent="0.25">
      <c r="A32" s="7"/>
      <c r="B32" s="7"/>
      <c r="C32" s="7"/>
      <c r="D32" s="19">
        <v>1907</v>
      </c>
      <c r="E32" s="7"/>
      <c r="F32" s="7"/>
      <c r="G32" s="7"/>
      <c r="H32" s="7"/>
      <c r="I32" s="7"/>
      <c r="J32" s="7"/>
      <c r="K32" s="7"/>
      <c r="L32" s="7"/>
      <c r="M32" s="7"/>
      <c r="N32" s="7"/>
      <c r="O32" s="7"/>
      <c r="P32" s="7"/>
      <c r="Q32" s="7"/>
      <c r="R32" s="7"/>
      <c r="S32" s="7"/>
      <c r="T32" s="7"/>
      <c r="U32" s="7"/>
      <c r="V32" s="7"/>
      <c r="W32" s="7"/>
      <c r="X32" s="7"/>
      <c r="Y32" s="9"/>
      <c r="Z32" s="7"/>
      <c r="AA32" s="7"/>
    </row>
    <row r="33" spans="1:27" s="8" customFormat="1" hidden="1" x14ac:dyDescent="0.25">
      <c r="A33" s="7"/>
      <c r="B33" s="7"/>
      <c r="C33" s="7"/>
      <c r="D33" s="19">
        <v>1908</v>
      </c>
      <c r="E33" s="7"/>
      <c r="F33" s="7"/>
      <c r="G33" s="7"/>
      <c r="H33" s="7"/>
      <c r="I33" s="7"/>
      <c r="J33" s="7"/>
      <c r="K33" s="7"/>
      <c r="L33" s="7"/>
      <c r="M33" s="7"/>
      <c r="N33" s="7"/>
      <c r="O33" s="7"/>
      <c r="P33" s="7"/>
      <c r="Q33" s="7"/>
      <c r="R33" s="7"/>
      <c r="S33" s="7"/>
      <c r="T33" s="7"/>
      <c r="U33" s="7"/>
      <c r="V33" s="7"/>
      <c r="W33" s="7"/>
      <c r="X33" s="7"/>
      <c r="Y33" s="9"/>
      <c r="Z33" s="7"/>
      <c r="AA33" s="7"/>
    </row>
    <row r="34" spans="1:27" s="8" customFormat="1" hidden="1" x14ac:dyDescent="0.25">
      <c r="A34" s="7"/>
      <c r="B34" s="7"/>
      <c r="C34" s="7"/>
      <c r="D34" s="19">
        <v>1909</v>
      </c>
      <c r="E34" s="7"/>
      <c r="F34" s="7"/>
      <c r="G34" s="7"/>
      <c r="H34" s="7"/>
      <c r="I34" s="7"/>
      <c r="J34" s="7"/>
      <c r="K34" s="7"/>
      <c r="L34" s="7"/>
      <c r="M34" s="7"/>
      <c r="N34" s="7"/>
      <c r="O34" s="7"/>
      <c r="P34" s="7"/>
      <c r="Q34" s="7"/>
      <c r="R34" s="7"/>
      <c r="S34" s="7"/>
      <c r="T34" s="7"/>
      <c r="U34" s="7"/>
      <c r="V34" s="7"/>
      <c r="W34" s="7"/>
      <c r="X34" s="7"/>
      <c r="Y34" s="9"/>
      <c r="Z34" s="7"/>
      <c r="AA34" s="7"/>
    </row>
    <row r="35" spans="1:27" s="8" customFormat="1" hidden="1" x14ac:dyDescent="0.25">
      <c r="A35" s="7"/>
      <c r="B35" s="7"/>
      <c r="C35" s="7"/>
      <c r="D35" s="19">
        <v>1910</v>
      </c>
      <c r="E35" s="7"/>
      <c r="F35" s="7"/>
      <c r="G35" s="7"/>
      <c r="H35" s="7"/>
      <c r="I35" s="7"/>
      <c r="J35" s="7"/>
      <c r="K35" s="7"/>
      <c r="L35" s="7"/>
      <c r="M35" s="7"/>
      <c r="N35" s="7"/>
      <c r="O35" s="7"/>
      <c r="P35" s="7"/>
      <c r="Q35" s="7"/>
      <c r="R35" s="7"/>
      <c r="S35" s="7"/>
      <c r="T35" s="7"/>
      <c r="U35" s="7"/>
      <c r="V35" s="7"/>
      <c r="W35" s="7"/>
      <c r="X35" s="7"/>
      <c r="Y35" s="9"/>
      <c r="Z35" s="7"/>
      <c r="AA35" s="7"/>
    </row>
    <row r="36" spans="1:27" s="8" customFormat="1" hidden="1" x14ac:dyDescent="0.25">
      <c r="A36" s="7"/>
      <c r="B36" s="7"/>
      <c r="C36" s="7"/>
      <c r="D36" s="19">
        <v>1911</v>
      </c>
      <c r="E36" s="7"/>
      <c r="F36" s="7"/>
      <c r="G36" s="7"/>
      <c r="H36" s="7"/>
      <c r="I36" s="7"/>
      <c r="J36" s="7"/>
      <c r="K36" s="7"/>
      <c r="L36" s="7"/>
      <c r="M36" s="7"/>
      <c r="N36" s="7"/>
      <c r="O36" s="7"/>
      <c r="P36" s="7"/>
      <c r="Q36" s="7"/>
      <c r="R36" s="7"/>
      <c r="S36" s="7"/>
      <c r="T36" s="7"/>
      <c r="U36" s="7"/>
      <c r="V36" s="7"/>
      <c r="W36" s="7"/>
      <c r="X36" s="7"/>
      <c r="Y36" s="9"/>
      <c r="Z36" s="7"/>
      <c r="AA36" s="7"/>
    </row>
    <row r="37" spans="1:27" s="8" customFormat="1" hidden="1" x14ac:dyDescent="0.25">
      <c r="A37" s="7"/>
      <c r="B37" s="7"/>
      <c r="C37" s="7"/>
      <c r="D37" s="19">
        <v>1912</v>
      </c>
      <c r="E37" s="7"/>
      <c r="F37" s="7"/>
      <c r="G37" s="7"/>
      <c r="H37" s="7"/>
      <c r="I37" s="7"/>
      <c r="J37" s="7"/>
      <c r="K37" s="7"/>
      <c r="L37" s="7"/>
      <c r="M37" s="7"/>
      <c r="N37" s="7"/>
      <c r="O37" s="7"/>
      <c r="P37" s="7"/>
      <c r="Q37" s="7"/>
      <c r="R37" s="7"/>
      <c r="S37" s="7"/>
      <c r="T37" s="7"/>
      <c r="U37" s="7"/>
      <c r="V37" s="7"/>
      <c r="W37" s="7"/>
      <c r="X37" s="7"/>
      <c r="Y37" s="9"/>
      <c r="Z37" s="7"/>
      <c r="AA37" s="7"/>
    </row>
    <row r="38" spans="1:27" s="8" customFormat="1" hidden="1" x14ac:dyDescent="0.25">
      <c r="A38" s="7"/>
      <c r="B38" s="7"/>
      <c r="C38" s="7"/>
      <c r="D38" s="19">
        <v>1913</v>
      </c>
      <c r="E38" s="7"/>
      <c r="F38" s="7"/>
      <c r="G38" s="7"/>
      <c r="H38" s="7"/>
      <c r="I38" s="7"/>
      <c r="J38" s="7"/>
      <c r="K38" s="7"/>
      <c r="L38" s="7"/>
      <c r="M38" s="7"/>
      <c r="N38" s="7"/>
      <c r="O38" s="7"/>
      <c r="P38" s="7"/>
      <c r="Q38" s="7"/>
      <c r="R38" s="7"/>
      <c r="S38" s="7"/>
      <c r="T38" s="7"/>
      <c r="U38" s="7"/>
      <c r="V38" s="7"/>
      <c r="W38" s="7"/>
      <c r="X38" s="7"/>
      <c r="Y38" s="9"/>
      <c r="Z38" s="7"/>
      <c r="AA38" s="7"/>
    </row>
    <row r="39" spans="1:27" s="8" customFormat="1" hidden="1" x14ac:dyDescent="0.25">
      <c r="A39" s="7"/>
      <c r="B39" s="7"/>
      <c r="C39" s="7"/>
      <c r="D39" s="19">
        <v>1914</v>
      </c>
      <c r="E39" s="7"/>
      <c r="F39" s="7"/>
      <c r="G39" s="7"/>
      <c r="H39" s="7"/>
      <c r="I39" s="7"/>
      <c r="J39" s="7"/>
      <c r="K39" s="7"/>
      <c r="L39" s="7"/>
      <c r="M39" s="7"/>
      <c r="N39" s="7"/>
      <c r="O39" s="7"/>
      <c r="P39" s="7"/>
      <c r="Q39" s="7"/>
      <c r="R39" s="7"/>
      <c r="S39" s="7"/>
      <c r="T39" s="7"/>
      <c r="U39" s="7"/>
      <c r="V39" s="7"/>
      <c r="W39" s="7"/>
      <c r="X39" s="7"/>
      <c r="Y39" s="9"/>
      <c r="Z39" s="7"/>
      <c r="AA39" s="7"/>
    </row>
    <row r="40" spans="1:27" s="8" customFormat="1" hidden="1" x14ac:dyDescent="0.25">
      <c r="A40" s="7"/>
      <c r="B40" s="7"/>
      <c r="C40" s="7"/>
      <c r="D40" s="19">
        <v>1915</v>
      </c>
      <c r="E40" s="7"/>
      <c r="F40" s="7"/>
      <c r="G40" s="7"/>
      <c r="H40" s="7"/>
      <c r="I40" s="7"/>
      <c r="J40" s="7"/>
      <c r="K40" s="7"/>
      <c r="L40" s="7"/>
      <c r="M40" s="7"/>
      <c r="N40" s="7"/>
      <c r="O40" s="7"/>
      <c r="P40" s="7"/>
      <c r="Q40" s="7"/>
      <c r="R40" s="7"/>
      <c r="S40" s="7"/>
      <c r="T40" s="7"/>
      <c r="U40" s="7"/>
      <c r="V40" s="7"/>
      <c r="W40" s="7"/>
      <c r="X40" s="7"/>
      <c r="Y40" s="9"/>
      <c r="Z40" s="7"/>
      <c r="AA40" s="7"/>
    </row>
    <row r="41" spans="1:27" s="8" customFormat="1" hidden="1" x14ac:dyDescent="0.25">
      <c r="A41" s="7"/>
      <c r="B41" s="7"/>
      <c r="C41" s="7"/>
      <c r="D41" s="19">
        <v>1916</v>
      </c>
      <c r="E41" s="7"/>
      <c r="F41" s="7"/>
      <c r="G41" s="7"/>
      <c r="H41" s="7"/>
      <c r="I41" s="7"/>
      <c r="J41" s="7"/>
      <c r="K41" s="7"/>
      <c r="L41" s="7"/>
      <c r="M41" s="7"/>
      <c r="N41" s="7"/>
      <c r="O41" s="7"/>
      <c r="P41" s="7"/>
      <c r="Q41" s="7"/>
      <c r="R41" s="7"/>
      <c r="S41" s="7"/>
      <c r="T41" s="7"/>
      <c r="U41" s="7"/>
      <c r="V41" s="7"/>
      <c r="W41" s="7"/>
      <c r="X41" s="7"/>
      <c r="Y41" s="9"/>
      <c r="Z41" s="7"/>
      <c r="AA41" s="7"/>
    </row>
    <row r="42" spans="1:27" s="8" customFormat="1" hidden="1" x14ac:dyDescent="0.25">
      <c r="A42" s="7"/>
      <c r="B42" s="7"/>
      <c r="C42" s="7"/>
      <c r="D42" s="19">
        <v>1917</v>
      </c>
      <c r="E42" s="7"/>
      <c r="F42" s="7"/>
      <c r="G42" s="7"/>
      <c r="H42" s="7"/>
      <c r="I42" s="7"/>
      <c r="J42" s="7"/>
      <c r="K42" s="7"/>
      <c r="L42" s="7"/>
      <c r="M42" s="7"/>
      <c r="N42" s="7"/>
      <c r="O42" s="7"/>
      <c r="P42" s="7"/>
      <c r="Q42" s="7"/>
      <c r="R42" s="7"/>
      <c r="S42" s="7"/>
      <c r="T42" s="7"/>
      <c r="U42" s="7"/>
      <c r="V42" s="7"/>
      <c r="W42" s="7"/>
      <c r="X42" s="7"/>
      <c r="Y42" s="9"/>
      <c r="Z42" s="7"/>
      <c r="AA42" s="7"/>
    </row>
    <row r="43" spans="1:27" s="8" customFormat="1" hidden="1" x14ac:dyDescent="0.25">
      <c r="A43" s="7"/>
      <c r="B43" s="7"/>
      <c r="C43" s="7"/>
      <c r="D43" s="19">
        <v>1918</v>
      </c>
      <c r="E43" s="7"/>
      <c r="F43" s="7"/>
      <c r="G43" s="7"/>
      <c r="H43" s="7"/>
      <c r="I43" s="7"/>
      <c r="J43" s="7"/>
      <c r="K43" s="7"/>
      <c r="L43" s="7"/>
      <c r="M43" s="7"/>
      <c r="N43" s="7"/>
      <c r="O43" s="7"/>
      <c r="P43" s="7"/>
      <c r="Q43" s="7"/>
      <c r="R43" s="7"/>
      <c r="S43" s="7"/>
      <c r="T43" s="7"/>
      <c r="U43" s="7"/>
      <c r="V43" s="7"/>
      <c r="W43" s="7"/>
      <c r="X43" s="7"/>
      <c r="Y43" s="9"/>
      <c r="Z43" s="7"/>
      <c r="AA43" s="7"/>
    </row>
    <row r="44" spans="1:27" s="8" customFormat="1" hidden="1" x14ac:dyDescent="0.25">
      <c r="A44" s="7"/>
      <c r="B44" s="7"/>
      <c r="C44" s="7"/>
      <c r="D44" s="19">
        <v>1919</v>
      </c>
      <c r="E44" s="7"/>
      <c r="F44" s="7"/>
      <c r="G44" s="7"/>
      <c r="H44" s="7"/>
      <c r="I44" s="7"/>
      <c r="J44" s="7"/>
      <c r="K44" s="7"/>
      <c r="L44" s="7"/>
      <c r="M44" s="7"/>
      <c r="N44" s="7"/>
      <c r="O44" s="7"/>
      <c r="P44" s="7"/>
      <c r="Q44" s="7"/>
      <c r="R44" s="7"/>
      <c r="S44" s="7"/>
      <c r="T44" s="7"/>
      <c r="U44" s="7"/>
      <c r="V44" s="7"/>
      <c r="W44" s="7"/>
      <c r="X44" s="7"/>
      <c r="Y44" s="9"/>
      <c r="Z44" s="7"/>
      <c r="AA44" s="7"/>
    </row>
    <row r="45" spans="1:27" s="8" customFormat="1" hidden="1" x14ac:dyDescent="0.25">
      <c r="A45" s="7"/>
      <c r="B45" s="7"/>
      <c r="C45" s="7"/>
      <c r="D45" s="19">
        <v>1920</v>
      </c>
      <c r="E45" s="7"/>
      <c r="F45" s="7"/>
      <c r="G45" s="7"/>
      <c r="H45" s="7"/>
      <c r="I45" s="7"/>
      <c r="J45" s="7"/>
      <c r="K45" s="7"/>
      <c r="L45" s="7"/>
      <c r="M45" s="7"/>
      <c r="N45" s="7"/>
      <c r="O45" s="7"/>
      <c r="P45" s="7"/>
      <c r="Q45" s="7"/>
      <c r="R45" s="7"/>
      <c r="S45" s="7"/>
      <c r="T45" s="7"/>
      <c r="U45" s="7"/>
      <c r="V45" s="7"/>
      <c r="W45" s="7"/>
      <c r="X45" s="7"/>
      <c r="Y45" s="9"/>
      <c r="Z45" s="7"/>
      <c r="AA45" s="7"/>
    </row>
    <row r="46" spans="1:27" s="8" customFormat="1" hidden="1" x14ac:dyDescent="0.25">
      <c r="A46" s="7"/>
      <c r="B46" s="7"/>
      <c r="C46" s="7"/>
      <c r="D46" s="19">
        <v>1921</v>
      </c>
      <c r="E46" s="7"/>
      <c r="F46" s="7"/>
      <c r="G46" s="7"/>
      <c r="H46" s="7"/>
      <c r="I46" s="7"/>
      <c r="J46" s="7"/>
      <c r="K46" s="7"/>
      <c r="L46" s="7"/>
      <c r="M46" s="7"/>
      <c r="N46" s="7"/>
      <c r="O46" s="7"/>
      <c r="P46" s="7"/>
      <c r="Q46" s="7"/>
      <c r="R46" s="7"/>
      <c r="S46" s="7"/>
      <c r="T46" s="7"/>
      <c r="U46" s="7"/>
      <c r="V46" s="7"/>
      <c r="W46" s="7"/>
      <c r="X46" s="7"/>
      <c r="Y46" s="9"/>
      <c r="Z46" s="7"/>
      <c r="AA46" s="7"/>
    </row>
    <row r="47" spans="1:27" s="8" customFormat="1" hidden="1" x14ac:dyDescent="0.25">
      <c r="A47" s="7"/>
      <c r="B47" s="7"/>
      <c r="C47" s="7"/>
      <c r="D47" s="19">
        <v>1922</v>
      </c>
      <c r="E47" s="7"/>
      <c r="F47" s="7"/>
      <c r="G47" s="7"/>
      <c r="H47" s="7"/>
      <c r="I47" s="7"/>
      <c r="J47" s="7"/>
      <c r="K47" s="7"/>
      <c r="L47" s="7"/>
      <c r="M47" s="7"/>
      <c r="N47" s="7"/>
      <c r="O47" s="7"/>
      <c r="P47" s="7"/>
      <c r="Q47" s="7"/>
      <c r="R47" s="7"/>
      <c r="S47" s="7"/>
      <c r="T47" s="7"/>
      <c r="U47" s="7"/>
      <c r="V47" s="7"/>
      <c r="W47" s="7"/>
      <c r="X47" s="7"/>
      <c r="Y47" s="9"/>
      <c r="Z47" s="7"/>
      <c r="AA47" s="7"/>
    </row>
    <row r="48" spans="1:27" s="8" customFormat="1" hidden="1" x14ac:dyDescent="0.25">
      <c r="A48" s="7"/>
      <c r="B48" s="7"/>
      <c r="C48" s="7"/>
      <c r="D48" s="19">
        <v>1923</v>
      </c>
      <c r="E48" s="7"/>
      <c r="F48" s="7"/>
      <c r="G48" s="7"/>
      <c r="H48" s="7"/>
      <c r="I48" s="7"/>
      <c r="J48" s="7"/>
      <c r="K48" s="7"/>
      <c r="L48" s="7"/>
      <c r="M48" s="7"/>
      <c r="N48" s="7"/>
      <c r="O48" s="7"/>
      <c r="P48" s="7"/>
      <c r="Q48" s="7"/>
      <c r="R48" s="7"/>
      <c r="S48" s="7"/>
      <c r="T48" s="7"/>
      <c r="U48" s="7"/>
      <c r="V48" s="7"/>
      <c r="W48" s="7"/>
      <c r="X48" s="7"/>
      <c r="Y48" s="9"/>
      <c r="Z48" s="7"/>
      <c r="AA48" s="7"/>
    </row>
    <row r="49" spans="1:27" s="8" customFormat="1" hidden="1" x14ac:dyDescent="0.25">
      <c r="A49" s="7"/>
      <c r="B49" s="7"/>
      <c r="C49" s="7"/>
      <c r="D49" s="19">
        <v>1924</v>
      </c>
      <c r="E49" s="7"/>
      <c r="F49" s="7"/>
      <c r="G49" s="7"/>
      <c r="H49" s="7"/>
      <c r="I49" s="7"/>
      <c r="J49" s="7"/>
      <c r="K49" s="7"/>
      <c r="L49" s="7"/>
      <c r="M49" s="7"/>
      <c r="N49" s="7"/>
      <c r="O49" s="7"/>
      <c r="P49" s="7"/>
      <c r="Q49" s="7"/>
      <c r="R49" s="7"/>
      <c r="S49" s="7"/>
      <c r="T49" s="7"/>
      <c r="U49" s="7"/>
      <c r="V49" s="7"/>
      <c r="W49" s="7"/>
      <c r="X49" s="7"/>
      <c r="Y49" s="9"/>
      <c r="Z49" s="7"/>
      <c r="AA49" s="7"/>
    </row>
    <row r="50" spans="1:27" s="8" customFormat="1" hidden="1" x14ac:dyDescent="0.25">
      <c r="A50" s="7"/>
      <c r="B50" s="7"/>
      <c r="C50" s="7"/>
      <c r="D50" s="19">
        <v>1925</v>
      </c>
      <c r="E50" s="7"/>
      <c r="F50" s="7"/>
      <c r="G50" s="7"/>
      <c r="H50" s="7"/>
      <c r="I50" s="7"/>
      <c r="J50" s="7"/>
      <c r="K50" s="7"/>
      <c r="L50" s="7"/>
      <c r="M50" s="7"/>
      <c r="N50" s="7"/>
      <c r="O50" s="7"/>
      <c r="P50" s="7"/>
      <c r="Q50" s="7"/>
      <c r="R50" s="7"/>
      <c r="S50" s="7"/>
      <c r="T50" s="7"/>
      <c r="U50" s="7"/>
      <c r="V50" s="7"/>
      <c r="W50" s="7"/>
      <c r="X50" s="7"/>
      <c r="Y50" s="9"/>
      <c r="Z50" s="7"/>
      <c r="AA50" s="7"/>
    </row>
    <row r="51" spans="1:27" s="8" customFormat="1" hidden="1" x14ac:dyDescent="0.25">
      <c r="A51" s="7"/>
      <c r="B51" s="7"/>
      <c r="C51" s="7"/>
      <c r="D51" s="19">
        <v>1926</v>
      </c>
      <c r="E51" s="7"/>
      <c r="F51" s="7"/>
      <c r="G51" s="7"/>
      <c r="H51" s="7"/>
      <c r="I51" s="7"/>
      <c r="J51" s="7"/>
      <c r="K51" s="7"/>
      <c r="L51" s="7"/>
      <c r="M51" s="7"/>
      <c r="N51" s="7"/>
      <c r="O51" s="7"/>
      <c r="P51" s="7"/>
      <c r="Q51" s="7"/>
      <c r="R51" s="7"/>
      <c r="S51" s="7"/>
      <c r="T51" s="7"/>
      <c r="U51" s="7"/>
      <c r="V51" s="7"/>
      <c r="W51" s="7"/>
      <c r="X51" s="7"/>
      <c r="Y51" s="9"/>
      <c r="Z51" s="7"/>
      <c r="AA51" s="7"/>
    </row>
    <row r="52" spans="1:27" s="8" customFormat="1" hidden="1" x14ac:dyDescent="0.25">
      <c r="A52" s="7"/>
      <c r="B52" s="7"/>
      <c r="C52" s="7"/>
      <c r="D52" s="19">
        <v>1927</v>
      </c>
      <c r="E52" s="7"/>
      <c r="F52" s="7"/>
      <c r="G52" s="7"/>
      <c r="H52" s="7"/>
      <c r="I52" s="7"/>
      <c r="J52" s="7"/>
      <c r="K52" s="7"/>
      <c r="L52" s="7"/>
      <c r="M52" s="7"/>
      <c r="N52" s="7"/>
      <c r="O52" s="7"/>
      <c r="P52" s="7"/>
      <c r="Q52" s="7"/>
      <c r="R52" s="7"/>
      <c r="S52" s="7"/>
      <c r="T52" s="7"/>
      <c r="U52" s="7"/>
      <c r="V52" s="7"/>
      <c r="W52" s="7"/>
      <c r="X52" s="7"/>
      <c r="Y52" s="9"/>
      <c r="Z52" s="7"/>
      <c r="AA52" s="7"/>
    </row>
    <row r="53" spans="1:27" s="8" customFormat="1" hidden="1" x14ac:dyDescent="0.25">
      <c r="A53" s="7"/>
      <c r="B53" s="7"/>
      <c r="C53" s="7"/>
      <c r="D53" s="19">
        <v>1928</v>
      </c>
      <c r="E53" s="7"/>
      <c r="F53" s="7"/>
      <c r="G53" s="7"/>
      <c r="H53" s="7"/>
      <c r="I53" s="7"/>
      <c r="J53" s="7"/>
      <c r="K53" s="7"/>
      <c r="L53" s="7"/>
      <c r="M53" s="7"/>
      <c r="N53" s="7"/>
      <c r="O53" s="7"/>
      <c r="P53" s="7"/>
      <c r="Q53" s="7"/>
      <c r="R53" s="7"/>
      <c r="S53" s="7"/>
      <c r="T53" s="7"/>
      <c r="U53" s="7"/>
      <c r="V53" s="7"/>
      <c r="W53" s="7"/>
      <c r="X53" s="7"/>
      <c r="Y53" s="9"/>
      <c r="Z53" s="7"/>
      <c r="AA53" s="7"/>
    </row>
    <row r="54" spans="1:27" s="8" customFormat="1" hidden="1" x14ac:dyDescent="0.25">
      <c r="A54" s="7"/>
      <c r="B54" s="7"/>
      <c r="C54" s="7"/>
      <c r="D54" s="19">
        <v>1929</v>
      </c>
      <c r="E54" s="7"/>
      <c r="F54" s="7"/>
      <c r="G54" s="7"/>
      <c r="H54" s="7"/>
      <c r="I54" s="7"/>
      <c r="J54" s="7"/>
      <c r="K54" s="7"/>
      <c r="L54" s="7"/>
      <c r="M54" s="7"/>
      <c r="N54" s="7"/>
      <c r="O54" s="7"/>
      <c r="P54" s="7"/>
      <c r="Q54" s="7"/>
      <c r="R54" s="7"/>
      <c r="S54" s="7"/>
      <c r="T54" s="7"/>
      <c r="U54" s="7"/>
      <c r="V54" s="7"/>
      <c r="W54" s="7"/>
      <c r="X54" s="7"/>
      <c r="Y54" s="9"/>
      <c r="Z54" s="7"/>
      <c r="AA54" s="7"/>
    </row>
    <row r="55" spans="1:27" s="8" customFormat="1" hidden="1" x14ac:dyDescent="0.25">
      <c r="A55" s="7"/>
      <c r="B55" s="7"/>
      <c r="C55" s="7"/>
      <c r="D55" s="19">
        <v>1930</v>
      </c>
      <c r="E55" s="7"/>
      <c r="F55" s="7"/>
      <c r="G55" s="7"/>
      <c r="H55" s="7"/>
      <c r="I55" s="7"/>
      <c r="J55" s="7"/>
      <c r="K55" s="7"/>
      <c r="L55" s="7"/>
      <c r="M55" s="7"/>
      <c r="N55" s="7"/>
      <c r="O55" s="7"/>
      <c r="P55" s="7"/>
      <c r="Q55" s="7"/>
      <c r="R55" s="7"/>
      <c r="S55" s="7"/>
      <c r="T55" s="7"/>
      <c r="U55" s="7"/>
      <c r="V55" s="7"/>
      <c r="W55" s="7"/>
      <c r="X55" s="7"/>
      <c r="Y55" s="9"/>
      <c r="Z55" s="7"/>
      <c r="AA55" s="7"/>
    </row>
    <row r="56" spans="1:27" s="8" customFormat="1" hidden="1" x14ac:dyDescent="0.25">
      <c r="A56" s="7"/>
      <c r="B56" s="7"/>
      <c r="C56" s="7"/>
      <c r="D56" s="19">
        <v>1931</v>
      </c>
      <c r="E56" s="7"/>
      <c r="F56" s="7"/>
      <c r="G56" s="7"/>
      <c r="H56" s="7"/>
      <c r="I56" s="7"/>
      <c r="J56" s="7"/>
      <c r="K56" s="7"/>
      <c r="L56" s="7"/>
      <c r="M56" s="7"/>
      <c r="N56" s="7"/>
      <c r="O56" s="7"/>
      <c r="P56" s="7"/>
      <c r="Q56" s="7"/>
      <c r="R56" s="7"/>
      <c r="S56" s="7"/>
      <c r="T56" s="7"/>
      <c r="U56" s="7"/>
      <c r="V56" s="7"/>
      <c r="W56" s="7"/>
      <c r="X56" s="7"/>
      <c r="Y56" s="9"/>
      <c r="Z56" s="7"/>
      <c r="AA56" s="7"/>
    </row>
    <row r="57" spans="1:27" s="8" customFormat="1" hidden="1" x14ac:dyDescent="0.25">
      <c r="A57" s="7"/>
      <c r="B57" s="7"/>
      <c r="C57" s="7"/>
      <c r="D57" s="19">
        <v>1932</v>
      </c>
      <c r="E57" s="7"/>
      <c r="F57" s="7"/>
      <c r="G57" s="7"/>
      <c r="H57" s="7"/>
      <c r="I57" s="7"/>
      <c r="J57" s="7"/>
      <c r="K57" s="7"/>
      <c r="L57" s="7"/>
      <c r="M57" s="7"/>
      <c r="N57" s="7"/>
      <c r="O57" s="7"/>
      <c r="P57" s="7"/>
      <c r="Q57" s="7"/>
      <c r="R57" s="7"/>
      <c r="S57" s="7"/>
      <c r="T57" s="7"/>
      <c r="U57" s="7"/>
      <c r="V57" s="7"/>
      <c r="W57" s="7"/>
      <c r="X57" s="7"/>
      <c r="Y57" s="9"/>
      <c r="Z57" s="7"/>
      <c r="AA57" s="7"/>
    </row>
    <row r="58" spans="1:27" s="8" customFormat="1" hidden="1" x14ac:dyDescent="0.25">
      <c r="A58" s="7"/>
      <c r="B58" s="7"/>
      <c r="C58" s="7"/>
      <c r="D58" s="19">
        <v>1933</v>
      </c>
      <c r="E58" s="7"/>
      <c r="F58" s="7"/>
      <c r="G58" s="7"/>
      <c r="H58" s="7"/>
      <c r="I58" s="7"/>
      <c r="J58" s="7"/>
      <c r="K58" s="7"/>
      <c r="L58" s="7"/>
      <c r="M58" s="7"/>
      <c r="N58" s="7"/>
      <c r="O58" s="7"/>
      <c r="P58" s="7"/>
      <c r="Q58" s="7"/>
      <c r="R58" s="7"/>
      <c r="S58" s="7"/>
      <c r="T58" s="7"/>
      <c r="U58" s="7"/>
      <c r="V58" s="7"/>
      <c r="W58" s="7"/>
      <c r="X58" s="7"/>
      <c r="Y58" s="9"/>
      <c r="Z58" s="7"/>
      <c r="AA58" s="7"/>
    </row>
    <row r="59" spans="1:27" s="8" customFormat="1" hidden="1" x14ac:dyDescent="0.25">
      <c r="A59" s="7"/>
      <c r="B59" s="7"/>
      <c r="C59" s="7"/>
      <c r="D59" s="19">
        <v>1934</v>
      </c>
      <c r="E59" s="7"/>
      <c r="F59" s="7"/>
      <c r="G59" s="7"/>
      <c r="H59" s="7"/>
      <c r="I59" s="7"/>
      <c r="J59" s="7"/>
      <c r="K59" s="7"/>
      <c r="L59" s="7"/>
      <c r="M59" s="7"/>
      <c r="N59" s="7"/>
      <c r="O59" s="7"/>
      <c r="P59" s="7"/>
      <c r="Q59" s="7"/>
      <c r="R59" s="7"/>
      <c r="S59" s="7"/>
      <c r="T59" s="7"/>
      <c r="U59" s="7"/>
      <c r="V59" s="7"/>
      <c r="W59" s="7"/>
      <c r="X59" s="7"/>
      <c r="Y59" s="9"/>
      <c r="Z59" s="7"/>
      <c r="AA59" s="7"/>
    </row>
    <row r="60" spans="1:27" s="8" customFormat="1" hidden="1" x14ac:dyDescent="0.25">
      <c r="A60" s="7"/>
      <c r="B60" s="7"/>
      <c r="C60" s="7"/>
      <c r="D60" s="19">
        <v>1935</v>
      </c>
      <c r="E60" s="7"/>
      <c r="F60" s="7"/>
      <c r="G60" s="7"/>
      <c r="H60" s="7"/>
      <c r="I60" s="7"/>
      <c r="J60" s="7"/>
      <c r="K60" s="7"/>
      <c r="L60" s="7"/>
      <c r="M60" s="7"/>
      <c r="N60" s="7"/>
      <c r="O60" s="7"/>
      <c r="P60" s="7"/>
      <c r="Q60" s="7"/>
      <c r="R60" s="7"/>
      <c r="S60" s="7"/>
      <c r="T60" s="7"/>
      <c r="U60" s="7"/>
      <c r="V60" s="7"/>
      <c r="W60" s="7"/>
      <c r="X60" s="7"/>
      <c r="Y60" s="9"/>
      <c r="Z60" s="7"/>
      <c r="AA60" s="7"/>
    </row>
    <row r="61" spans="1:27" s="8" customFormat="1" hidden="1" x14ac:dyDescent="0.25">
      <c r="A61" s="7"/>
      <c r="B61" s="7"/>
      <c r="C61" s="7"/>
      <c r="D61" s="19">
        <v>1936</v>
      </c>
      <c r="E61" s="7"/>
      <c r="F61" s="7"/>
      <c r="G61" s="7"/>
      <c r="H61" s="7"/>
      <c r="I61" s="7"/>
      <c r="J61" s="7"/>
      <c r="K61" s="7"/>
      <c r="L61" s="7"/>
      <c r="M61" s="7"/>
      <c r="N61" s="7"/>
      <c r="O61" s="7"/>
      <c r="P61" s="7"/>
      <c r="Q61" s="7"/>
      <c r="R61" s="7"/>
      <c r="S61" s="7"/>
      <c r="T61" s="7"/>
      <c r="U61" s="7"/>
      <c r="V61" s="7"/>
      <c r="W61" s="7"/>
      <c r="X61" s="7"/>
      <c r="Y61" s="9"/>
      <c r="Z61" s="7"/>
      <c r="AA61" s="7"/>
    </row>
    <row r="62" spans="1:27" s="8" customFormat="1" hidden="1" x14ac:dyDescent="0.25">
      <c r="A62" s="7"/>
      <c r="B62" s="7"/>
      <c r="C62" s="7"/>
      <c r="D62" s="19">
        <v>1937</v>
      </c>
      <c r="E62" s="7"/>
      <c r="F62" s="7"/>
      <c r="G62" s="7"/>
      <c r="H62" s="7"/>
      <c r="I62" s="7"/>
      <c r="J62" s="7"/>
      <c r="K62" s="7"/>
      <c r="L62" s="7"/>
      <c r="M62" s="7"/>
      <c r="N62" s="7"/>
      <c r="O62" s="7"/>
      <c r="P62" s="7"/>
      <c r="Q62" s="7"/>
      <c r="R62" s="7"/>
      <c r="S62" s="7"/>
      <c r="T62" s="7"/>
      <c r="U62" s="7"/>
      <c r="V62" s="7"/>
      <c r="W62" s="7"/>
      <c r="X62" s="7"/>
      <c r="Y62" s="9"/>
      <c r="Z62" s="7"/>
      <c r="AA62" s="7"/>
    </row>
    <row r="63" spans="1:27" s="8" customFormat="1" hidden="1" x14ac:dyDescent="0.25">
      <c r="A63" s="7"/>
      <c r="B63" s="7"/>
      <c r="C63" s="7"/>
      <c r="D63" s="19">
        <v>1938</v>
      </c>
      <c r="E63" s="7"/>
      <c r="F63" s="7"/>
      <c r="G63" s="7"/>
      <c r="H63" s="7"/>
      <c r="I63" s="7"/>
      <c r="J63" s="7"/>
      <c r="K63" s="7"/>
      <c r="L63" s="7"/>
      <c r="M63" s="7"/>
      <c r="N63" s="7"/>
      <c r="O63" s="7"/>
      <c r="P63" s="7"/>
      <c r="Q63" s="7"/>
      <c r="R63" s="7"/>
      <c r="S63" s="7"/>
      <c r="T63" s="7"/>
      <c r="U63" s="7"/>
      <c r="V63" s="7"/>
      <c r="W63" s="7"/>
      <c r="X63" s="7"/>
      <c r="Y63" s="9"/>
      <c r="Z63" s="7"/>
      <c r="AA63" s="7"/>
    </row>
    <row r="64" spans="1:27" s="8" customFormat="1" hidden="1" x14ac:dyDescent="0.25">
      <c r="A64" s="7"/>
      <c r="B64" s="7"/>
      <c r="C64" s="7"/>
      <c r="D64" s="19">
        <v>1939</v>
      </c>
      <c r="E64" s="7"/>
      <c r="F64" s="7"/>
      <c r="G64" s="7"/>
      <c r="H64" s="7"/>
      <c r="I64" s="7"/>
      <c r="J64" s="7"/>
      <c r="K64" s="7"/>
      <c r="L64" s="7"/>
      <c r="M64" s="7"/>
      <c r="N64" s="7"/>
      <c r="O64" s="7"/>
      <c r="P64" s="7"/>
      <c r="Q64" s="7"/>
      <c r="R64" s="7"/>
      <c r="S64" s="7"/>
      <c r="T64" s="7"/>
      <c r="U64" s="7"/>
      <c r="V64" s="7"/>
      <c r="W64" s="7"/>
      <c r="X64" s="7"/>
      <c r="Y64" s="9"/>
      <c r="Z64" s="7"/>
      <c r="AA64" s="7"/>
    </row>
    <row r="65" spans="1:27" s="8" customFormat="1" hidden="1" x14ac:dyDescent="0.25">
      <c r="A65" s="7"/>
      <c r="B65" s="7"/>
      <c r="C65" s="7"/>
      <c r="D65" s="19">
        <v>1940</v>
      </c>
      <c r="E65" s="7"/>
      <c r="F65" s="7"/>
      <c r="G65" s="7"/>
      <c r="H65" s="7"/>
      <c r="I65" s="7"/>
      <c r="J65" s="7"/>
      <c r="K65" s="7"/>
      <c r="L65" s="7"/>
      <c r="M65" s="7"/>
      <c r="N65" s="7"/>
      <c r="O65" s="7"/>
      <c r="P65" s="7"/>
      <c r="Q65" s="7"/>
      <c r="R65" s="7"/>
      <c r="S65" s="7"/>
      <c r="T65" s="7"/>
      <c r="U65" s="7"/>
      <c r="V65" s="7"/>
      <c r="W65" s="7"/>
      <c r="X65" s="7"/>
      <c r="Y65" s="9"/>
      <c r="Z65" s="7"/>
      <c r="AA65" s="7"/>
    </row>
    <row r="66" spans="1:27" s="8" customFormat="1" hidden="1" x14ac:dyDescent="0.25">
      <c r="A66" s="7"/>
      <c r="B66" s="7"/>
      <c r="C66" s="7"/>
      <c r="D66" s="19">
        <v>1941</v>
      </c>
      <c r="E66" s="7"/>
      <c r="F66" s="7"/>
      <c r="G66" s="7"/>
      <c r="H66" s="7"/>
      <c r="I66" s="7"/>
      <c r="J66" s="7"/>
      <c r="K66" s="7"/>
      <c r="L66" s="7"/>
      <c r="M66" s="7"/>
      <c r="N66" s="7"/>
      <c r="O66" s="7"/>
      <c r="P66" s="7"/>
      <c r="Q66" s="7"/>
      <c r="R66" s="7"/>
      <c r="S66" s="7"/>
      <c r="T66" s="7"/>
      <c r="U66" s="7"/>
      <c r="V66" s="7"/>
      <c r="W66" s="7"/>
      <c r="X66" s="7"/>
      <c r="Y66" s="9"/>
      <c r="Z66" s="7"/>
      <c r="AA66" s="7"/>
    </row>
    <row r="67" spans="1:27" s="8" customFormat="1" hidden="1" x14ac:dyDescent="0.25">
      <c r="A67" s="7"/>
      <c r="B67" s="7"/>
      <c r="C67" s="7"/>
      <c r="D67" s="19">
        <v>1942</v>
      </c>
      <c r="E67" s="7"/>
      <c r="F67" s="7"/>
      <c r="G67" s="7"/>
      <c r="H67" s="7"/>
      <c r="I67" s="7"/>
      <c r="J67" s="7"/>
      <c r="K67" s="7"/>
      <c r="L67" s="7"/>
      <c r="M67" s="7"/>
      <c r="N67" s="7"/>
      <c r="O67" s="7"/>
      <c r="P67" s="7"/>
      <c r="Q67" s="7"/>
      <c r="R67" s="7"/>
      <c r="S67" s="7"/>
      <c r="T67" s="7"/>
      <c r="U67" s="7"/>
      <c r="V67" s="7"/>
      <c r="W67" s="7"/>
      <c r="X67" s="7"/>
      <c r="Y67" s="9"/>
      <c r="Z67" s="7"/>
      <c r="AA67" s="7"/>
    </row>
    <row r="68" spans="1:27" s="8" customFormat="1" hidden="1" x14ac:dyDescent="0.25">
      <c r="A68" s="7"/>
      <c r="B68" s="7"/>
      <c r="C68" s="7"/>
      <c r="D68" s="19">
        <v>1943</v>
      </c>
      <c r="E68" s="7"/>
      <c r="F68" s="7"/>
      <c r="G68" s="7"/>
      <c r="H68" s="7"/>
      <c r="I68" s="7"/>
      <c r="J68" s="7"/>
      <c r="K68" s="7"/>
      <c r="L68" s="7"/>
      <c r="M68" s="7"/>
      <c r="N68" s="7"/>
      <c r="O68" s="7"/>
      <c r="P68" s="7"/>
      <c r="Q68" s="7"/>
      <c r="R68" s="7"/>
      <c r="S68" s="7"/>
      <c r="T68" s="7"/>
      <c r="U68" s="7"/>
      <c r="V68" s="7"/>
      <c r="W68" s="7"/>
      <c r="X68" s="7"/>
      <c r="Y68" s="9"/>
      <c r="Z68" s="7"/>
      <c r="AA68" s="7"/>
    </row>
    <row r="69" spans="1:27" s="8" customFormat="1" hidden="1" x14ac:dyDescent="0.25">
      <c r="A69" s="7"/>
      <c r="B69" s="7"/>
      <c r="C69" s="7"/>
      <c r="D69" s="19">
        <v>1944</v>
      </c>
      <c r="E69" s="7"/>
      <c r="F69" s="7"/>
      <c r="G69" s="7"/>
      <c r="H69" s="7"/>
      <c r="I69" s="7"/>
      <c r="J69" s="7"/>
      <c r="K69" s="7"/>
      <c r="L69" s="7"/>
      <c r="M69" s="7"/>
      <c r="N69" s="7"/>
      <c r="O69" s="7"/>
      <c r="P69" s="7"/>
      <c r="Q69" s="7"/>
      <c r="R69" s="7"/>
      <c r="S69" s="7"/>
      <c r="T69" s="7"/>
      <c r="U69" s="7"/>
      <c r="V69" s="7"/>
      <c r="W69" s="7"/>
      <c r="X69" s="7"/>
      <c r="Y69" s="9"/>
      <c r="Z69" s="7"/>
      <c r="AA69" s="7"/>
    </row>
    <row r="70" spans="1:27" s="8" customFormat="1" hidden="1" x14ac:dyDescent="0.25">
      <c r="A70" s="7"/>
      <c r="B70" s="7"/>
      <c r="C70" s="7"/>
      <c r="D70" s="19">
        <v>1945</v>
      </c>
      <c r="E70" s="7"/>
      <c r="F70" s="7"/>
      <c r="G70" s="7"/>
      <c r="H70" s="7"/>
      <c r="I70" s="7"/>
      <c r="J70" s="7"/>
      <c r="K70" s="7"/>
      <c r="L70" s="7"/>
      <c r="M70" s="7"/>
      <c r="N70" s="7"/>
      <c r="O70" s="7"/>
      <c r="P70" s="7"/>
      <c r="Q70" s="7"/>
      <c r="R70" s="7"/>
      <c r="S70" s="7"/>
      <c r="T70" s="7"/>
      <c r="U70" s="7"/>
      <c r="V70" s="7"/>
      <c r="W70" s="7"/>
      <c r="X70" s="7"/>
      <c r="Y70" s="9"/>
      <c r="Z70" s="7"/>
      <c r="AA70" s="7"/>
    </row>
    <row r="71" spans="1:27" s="8" customFormat="1" hidden="1" x14ac:dyDescent="0.25">
      <c r="A71" s="7"/>
      <c r="B71" s="7"/>
      <c r="C71" s="7"/>
      <c r="D71" s="19">
        <v>1946</v>
      </c>
      <c r="E71" s="7"/>
      <c r="F71" s="7"/>
      <c r="G71" s="7"/>
      <c r="H71" s="7"/>
      <c r="I71" s="7"/>
      <c r="J71" s="7"/>
      <c r="K71" s="7"/>
      <c r="L71" s="7"/>
      <c r="M71" s="7"/>
      <c r="N71" s="7"/>
      <c r="O71" s="7"/>
      <c r="P71" s="7"/>
      <c r="Q71" s="7"/>
      <c r="R71" s="7"/>
      <c r="S71" s="7"/>
      <c r="T71" s="7"/>
      <c r="U71" s="7"/>
      <c r="V71" s="7"/>
      <c r="W71" s="7"/>
      <c r="X71" s="7"/>
      <c r="Y71" s="9"/>
      <c r="Z71" s="7"/>
      <c r="AA71" s="7"/>
    </row>
    <row r="72" spans="1:27" s="8" customFormat="1" hidden="1" x14ac:dyDescent="0.25">
      <c r="A72" s="7"/>
      <c r="B72" s="7"/>
      <c r="C72" s="7"/>
      <c r="D72" s="19">
        <v>1947</v>
      </c>
      <c r="E72" s="7"/>
      <c r="F72" s="7"/>
      <c r="G72" s="7"/>
      <c r="H72" s="7"/>
      <c r="I72" s="7"/>
      <c r="J72" s="7"/>
      <c r="K72" s="7"/>
      <c r="L72" s="7"/>
      <c r="M72" s="7"/>
      <c r="N72" s="7"/>
      <c r="O72" s="7"/>
      <c r="P72" s="7"/>
      <c r="Q72" s="7"/>
      <c r="R72" s="7"/>
      <c r="S72" s="7"/>
      <c r="T72" s="7"/>
      <c r="U72" s="7"/>
      <c r="V72" s="7"/>
      <c r="W72" s="7"/>
      <c r="X72" s="7"/>
      <c r="Y72" s="9"/>
      <c r="Z72" s="7"/>
      <c r="AA72" s="7"/>
    </row>
    <row r="73" spans="1:27" s="8" customFormat="1" hidden="1" x14ac:dyDescent="0.25">
      <c r="A73" s="7"/>
      <c r="B73" s="7"/>
      <c r="C73" s="7"/>
      <c r="D73" s="19">
        <v>1948</v>
      </c>
      <c r="E73" s="7"/>
      <c r="F73" s="7"/>
      <c r="G73" s="7"/>
      <c r="H73" s="7"/>
      <c r="I73" s="7"/>
      <c r="J73" s="7"/>
      <c r="K73" s="7"/>
      <c r="L73" s="7"/>
      <c r="M73" s="7"/>
      <c r="N73" s="7"/>
      <c r="O73" s="7"/>
      <c r="P73" s="7"/>
      <c r="Q73" s="7"/>
      <c r="R73" s="7"/>
      <c r="S73" s="7"/>
      <c r="T73" s="7"/>
      <c r="U73" s="7"/>
      <c r="V73" s="7"/>
      <c r="W73" s="7"/>
      <c r="X73" s="7"/>
      <c r="Y73" s="9"/>
      <c r="Z73" s="7"/>
      <c r="AA73" s="7"/>
    </row>
    <row r="74" spans="1:27" s="8" customFormat="1" hidden="1" x14ac:dyDescent="0.25">
      <c r="A74" s="7"/>
      <c r="B74" s="7"/>
      <c r="C74" s="7"/>
      <c r="D74" s="19">
        <v>1949</v>
      </c>
      <c r="E74" s="7"/>
      <c r="F74" s="7"/>
      <c r="G74" s="7"/>
      <c r="H74" s="7"/>
      <c r="I74" s="7"/>
      <c r="J74" s="7"/>
      <c r="K74" s="7"/>
      <c r="L74" s="7"/>
      <c r="M74" s="7"/>
      <c r="N74" s="7"/>
      <c r="O74" s="7"/>
      <c r="P74" s="7"/>
      <c r="Q74" s="7"/>
      <c r="R74" s="7"/>
      <c r="S74" s="7"/>
      <c r="T74" s="7"/>
      <c r="U74" s="7"/>
      <c r="V74" s="7"/>
      <c r="W74" s="7"/>
      <c r="X74" s="7"/>
      <c r="Y74" s="9"/>
      <c r="Z74" s="7"/>
      <c r="AA74" s="7"/>
    </row>
    <row r="75" spans="1:27" s="8" customFormat="1" hidden="1" x14ac:dyDescent="0.25">
      <c r="A75" s="7"/>
      <c r="B75" s="7"/>
      <c r="C75" s="7"/>
      <c r="D75" s="19">
        <v>1950</v>
      </c>
      <c r="E75" s="7"/>
      <c r="F75" s="7"/>
      <c r="G75" s="7"/>
      <c r="H75" s="7"/>
      <c r="I75" s="7"/>
      <c r="J75" s="7"/>
      <c r="K75" s="7"/>
      <c r="L75" s="7"/>
      <c r="M75" s="7"/>
      <c r="N75" s="7"/>
      <c r="O75" s="7"/>
      <c r="P75" s="7"/>
      <c r="Q75" s="7"/>
      <c r="R75" s="7"/>
      <c r="S75" s="7"/>
      <c r="T75" s="7"/>
      <c r="U75" s="7"/>
      <c r="V75" s="7"/>
      <c r="W75" s="7"/>
      <c r="X75" s="7"/>
      <c r="Y75" s="9"/>
      <c r="Z75" s="7"/>
      <c r="AA75" s="7"/>
    </row>
    <row r="76" spans="1:27" s="8" customFormat="1" hidden="1" x14ac:dyDescent="0.25">
      <c r="A76" s="7"/>
      <c r="B76" s="7"/>
      <c r="C76" s="7"/>
      <c r="D76" s="19">
        <v>1951</v>
      </c>
      <c r="E76" s="7"/>
      <c r="F76" s="7"/>
      <c r="G76" s="7"/>
      <c r="H76" s="7"/>
      <c r="I76" s="7"/>
      <c r="J76" s="7"/>
      <c r="K76" s="7"/>
      <c r="L76" s="7"/>
      <c r="M76" s="7"/>
      <c r="N76" s="7"/>
      <c r="O76" s="7"/>
      <c r="P76" s="7"/>
      <c r="Q76" s="7"/>
      <c r="R76" s="7"/>
      <c r="S76" s="7"/>
      <c r="T76" s="7"/>
      <c r="U76" s="7"/>
      <c r="V76" s="7"/>
      <c r="W76" s="7"/>
      <c r="X76" s="7"/>
      <c r="Y76" s="9"/>
      <c r="Z76" s="7"/>
      <c r="AA76" s="7"/>
    </row>
    <row r="77" spans="1:27" s="8" customFormat="1" hidden="1" x14ac:dyDescent="0.25">
      <c r="A77" s="7"/>
      <c r="B77" s="7"/>
      <c r="C77" s="7"/>
      <c r="D77" s="19">
        <v>1952</v>
      </c>
      <c r="E77" s="7"/>
      <c r="F77" s="7"/>
      <c r="G77" s="7"/>
      <c r="H77" s="7"/>
      <c r="I77" s="7"/>
      <c r="J77" s="7"/>
      <c r="K77" s="7"/>
      <c r="L77" s="7"/>
      <c r="M77" s="7"/>
      <c r="N77" s="7"/>
      <c r="O77" s="7"/>
      <c r="P77" s="7"/>
      <c r="Q77" s="7"/>
      <c r="R77" s="7"/>
      <c r="S77" s="7"/>
      <c r="T77" s="7"/>
      <c r="U77" s="7"/>
      <c r="V77" s="7"/>
      <c r="W77" s="7"/>
      <c r="X77" s="7"/>
      <c r="Y77" s="9"/>
      <c r="Z77" s="7"/>
      <c r="AA77" s="7"/>
    </row>
    <row r="78" spans="1:27" s="8" customFormat="1" hidden="1" x14ac:dyDescent="0.25">
      <c r="A78" s="7"/>
      <c r="B78" s="7"/>
      <c r="C78" s="7"/>
      <c r="D78" s="19">
        <v>1953</v>
      </c>
      <c r="E78" s="7"/>
      <c r="F78" s="7"/>
      <c r="G78" s="7"/>
      <c r="H78" s="7"/>
      <c r="I78" s="7"/>
      <c r="J78" s="7"/>
      <c r="K78" s="7"/>
      <c r="L78" s="7"/>
      <c r="M78" s="7"/>
      <c r="N78" s="7"/>
      <c r="O78" s="7"/>
      <c r="P78" s="7"/>
      <c r="Q78" s="7"/>
      <c r="R78" s="7"/>
      <c r="S78" s="7"/>
      <c r="T78" s="7"/>
      <c r="U78" s="7"/>
      <c r="V78" s="7"/>
      <c r="W78" s="7"/>
      <c r="X78" s="7"/>
      <c r="Y78" s="9"/>
      <c r="Z78" s="7"/>
      <c r="AA78" s="7"/>
    </row>
    <row r="79" spans="1:27" s="8" customFormat="1" hidden="1" x14ac:dyDescent="0.25">
      <c r="A79" s="7"/>
      <c r="B79" s="7"/>
      <c r="C79" s="7"/>
      <c r="D79" s="19">
        <v>1954</v>
      </c>
      <c r="E79" s="7"/>
      <c r="F79" s="7"/>
      <c r="G79" s="7"/>
      <c r="H79" s="7"/>
      <c r="I79" s="7"/>
      <c r="J79" s="7"/>
      <c r="K79" s="7"/>
      <c r="L79" s="7"/>
      <c r="M79" s="7"/>
      <c r="N79" s="7"/>
      <c r="O79" s="7"/>
      <c r="P79" s="7"/>
      <c r="Q79" s="7"/>
      <c r="R79" s="7"/>
      <c r="S79" s="7"/>
      <c r="T79" s="7"/>
      <c r="U79" s="7"/>
      <c r="V79" s="7"/>
      <c r="W79" s="7"/>
      <c r="X79" s="7"/>
      <c r="Y79" s="9"/>
      <c r="Z79" s="7"/>
      <c r="AA79" s="7"/>
    </row>
    <row r="80" spans="1:27" s="8" customFormat="1" hidden="1" x14ac:dyDescent="0.25">
      <c r="A80" s="7"/>
      <c r="B80" s="7"/>
      <c r="C80" s="7"/>
      <c r="D80" s="19">
        <v>1955</v>
      </c>
      <c r="E80" s="7"/>
      <c r="F80" s="7"/>
      <c r="G80" s="7"/>
      <c r="H80" s="7"/>
      <c r="I80" s="7"/>
      <c r="J80" s="7"/>
      <c r="K80" s="7"/>
      <c r="L80" s="7"/>
      <c r="M80" s="7"/>
      <c r="N80" s="7"/>
      <c r="O80" s="7"/>
      <c r="P80" s="7"/>
      <c r="Q80" s="7"/>
      <c r="R80" s="7"/>
      <c r="S80" s="7"/>
      <c r="T80" s="7"/>
      <c r="U80" s="7"/>
      <c r="V80" s="7"/>
      <c r="W80" s="7"/>
      <c r="X80" s="7"/>
      <c r="Y80" s="9"/>
      <c r="Z80" s="7"/>
      <c r="AA80" s="7"/>
    </row>
    <row r="81" spans="1:27" s="8" customFormat="1" hidden="1" x14ac:dyDescent="0.25">
      <c r="A81" s="7"/>
      <c r="B81" s="7"/>
      <c r="C81" s="7"/>
      <c r="D81" s="19">
        <v>1956</v>
      </c>
      <c r="E81" s="7"/>
      <c r="F81" s="7"/>
      <c r="G81" s="7"/>
      <c r="H81" s="7"/>
      <c r="I81" s="7"/>
      <c r="J81" s="7"/>
      <c r="K81" s="7"/>
      <c r="L81" s="7"/>
      <c r="M81" s="7"/>
      <c r="N81" s="7"/>
      <c r="O81" s="7"/>
      <c r="P81" s="7"/>
      <c r="Q81" s="7"/>
      <c r="R81" s="7"/>
      <c r="S81" s="7"/>
      <c r="T81" s="7"/>
      <c r="U81" s="7"/>
      <c r="V81" s="7"/>
      <c r="W81" s="7"/>
      <c r="X81" s="7"/>
      <c r="Y81" s="9"/>
      <c r="Z81" s="7"/>
      <c r="AA81" s="7"/>
    </row>
    <row r="82" spans="1:27" s="8" customFormat="1" hidden="1" x14ac:dyDescent="0.25">
      <c r="A82" s="7"/>
      <c r="B82" s="7"/>
      <c r="C82" s="7"/>
      <c r="D82" s="19">
        <v>1957</v>
      </c>
      <c r="E82" s="7"/>
      <c r="F82" s="7"/>
      <c r="G82" s="7"/>
      <c r="H82" s="7"/>
      <c r="I82" s="7"/>
      <c r="J82" s="7"/>
      <c r="K82" s="7"/>
      <c r="L82" s="7"/>
      <c r="M82" s="7"/>
      <c r="N82" s="7"/>
      <c r="O82" s="7"/>
      <c r="P82" s="7"/>
      <c r="Q82" s="7"/>
      <c r="R82" s="7"/>
      <c r="S82" s="7"/>
      <c r="T82" s="7"/>
      <c r="U82" s="7"/>
      <c r="V82" s="7"/>
      <c r="W82" s="7"/>
      <c r="X82" s="7"/>
      <c r="Y82" s="9"/>
      <c r="Z82" s="7"/>
      <c r="AA82" s="7"/>
    </row>
    <row r="83" spans="1:27" s="8" customFormat="1" hidden="1" x14ac:dyDescent="0.25">
      <c r="A83" s="7"/>
      <c r="B83" s="7"/>
      <c r="C83" s="7"/>
      <c r="D83" s="19">
        <v>1958</v>
      </c>
      <c r="E83" s="7"/>
      <c r="F83" s="7"/>
      <c r="G83" s="7"/>
      <c r="H83" s="7"/>
      <c r="I83" s="7"/>
      <c r="J83" s="7"/>
      <c r="K83" s="7"/>
      <c r="L83" s="7"/>
      <c r="M83" s="7"/>
      <c r="N83" s="7"/>
      <c r="O83" s="7"/>
      <c r="P83" s="7"/>
      <c r="Q83" s="7"/>
      <c r="R83" s="7"/>
      <c r="S83" s="7"/>
      <c r="T83" s="7"/>
      <c r="U83" s="7"/>
      <c r="V83" s="7"/>
      <c r="W83" s="7"/>
      <c r="X83" s="7"/>
      <c r="Y83" s="9"/>
      <c r="Z83" s="7"/>
      <c r="AA83" s="7"/>
    </row>
    <row r="84" spans="1:27" s="8" customFormat="1" hidden="1" x14ac:dyDescent="0.25">
      <c r="A84" s="7"/>
      <c r="B84" s="7"/>
      <c r="C84" s="7"/>
      <c r="D84" s="19">
        <v>1959</v>
      </c>
      <c r="E84" s="7"/>
      <c r="F84" s="7"/>
      <c r="G84" s="7"/>
      <c r="H84" s="7"/>
      <c r="I84" s="7"/>
      <c r="J84" s="7"/>
      <c r="K84" s="7"/>
      <c r="L84" s="7"/>
      <c r="M84" s="7"/>
      <c r="N84" s="7"/>
      <c r="O84" s="7"/>
      <c r="P84" s="7"/>
      <c r="Q84" s="7"/>
      <c r="R84" s="7"/>
      <c r="S84" s="7"/>
      <c r="T84" s="7"/>
      <c r="U84" s="7"/>
      <c r="V84" s="7"/>
      <c r="W84" s="7"/>
      <c r="X84" s="7"/>
      <c r="Y84" s="9"/>
      <c r="Z84" s="7"/>
      <c r="AA84" s="7"/>
    </row>
    <row r="85" spans="1:27" s="8" customFormat="1" hidden="1" x14ac:dyDescent="0.25">
      <c r="A85" s="7"/>
      <c r="B85" s="7"/>
      <c r="C85" s="7"/>
      <c r="D85" s="19">
        <v>1960</v>
      </c>
      <c r="E85" s="7"/>
      <c r="F85" s="7"/>
      <c r="G85" s="7"/>
      <c r="H85" s="7"/>
      <c r="I85" s="7"/>
      <c r="J85" s="7"/>
      <c r="K85" s="7"/>
      <c r="L85" s="7"/>
      <c r="M85" s="7"/>
      <c r="N85" s="7"/>
      <c r="O85" s="7"/>
      <c r="P85" s="7"/>
      <c r="Q85" s="7"/>
      <c r="R85" s="7"/>
      <c r="S85" s="7"/>
      <c r="T85" s="7"/>
      <c r="U85" s="7"/>
      <c r="V85" s="7"/>
      <c r="W85" s="7"/>
      <c r="X85" s="7"/>
      <c r="Y85" s="9"/>
      <c r="Z85" s="7"/>
      <c r="AA85" s="7"/>
    </row>
    <row r="86" spans="1:27" s="8" customFormat="1" hidden="1" x14ac:dyDescent="0.25">
      <c r="A86" s="7"/>
      <c r="B86" s="7"/>
      <c r="C86" s="7"/>
      <c r="D86" s="19">
        <v>1961</v>
      </c>
      <c r="E86" s="7"/>
      <c r="F86" s="7"/>
      <c r="G86" s="7"/>
      <c r="H86" s="7"/>
      <c r="I86" s="7"/>
      <c r="J86" s="7"/>
      <c r="K86" s="7"/>
      <c r="L86" s="7"/>
      <c r="M86" s="7"/>
      <c r="N86" s="7"/>
      <c r="O86" s="7"/>
      <c r="P86" s="7"/>
      <c r="Q86" s="7"/>
      <c r="R86" s="7"/>
      <c r="S86" s="7"/>
      <c r="T86" s="7"/>
      <c r="U86" s="7"/>
      <c r="V86" s="7"/>
      <c r="W86" s="7"/>
      <c r="X86" s="7"/>
      <c r="Y86" s="9"/>
      <c r="Z86" s="7"/>
      <c r="AA86" s="7"/>
    </row>
    <row r="87" spans="1:27" s="8" customFormat="1" hidden="1" x14ac:dyDescent="0.25">
      <c r="A87" s="7"/>
      <c r="B87" s="7"/>
      <c r="C87" s="7"/>
      <c r="D87" s="19">
        <v>1962</v>
      </c>
      <c r="E87" s="7"/>
      <c r="F87" s="7"/>
      <c r="G87" s="7"/>
      <c r="H87" s="7"/>
      <c r="I87" s="7"/>
      <c r="J87" s="7"/>
      <c r="K87" s="7"/>
      <c r="L87" s="7"/>
      <c r="M87" s="7"/>
      <c r="N87" s="7"/>
      <c r="O87" s="7"/>
      <c r="P87" s="7"/>
      <c r="Q87" s="7"/>
      <c r="R87" s="7"/>
      <c r="S87" s="7"/>
      <c r="T87" s="7"/>
      <c r="U87" s="7"/>
      <c r="V87" s="7"/>
      <c r="W87" s="7"/>
      <c r="X87" s="7"/>
      <c r="Y87" s="9"/>
      <c r="Z87" s="7"/>
      <c r="AA87" s="7"/>
    </row>
    <row r="88" spans="1:27" s="8" customFormat="1" hidden="1" x14ac:dyDescent="0.25">
      <c r="A88" s="7"/>
      <c r="B88" s="7"/>
      <c r="C88" s="7"/>
      <c r="D88" s="19">
        <v>1963</v>
      </c>
      <c r="E88" s="7"/>
      <c r="F88" s="7"/>
      <c r="G88" s="7"/>
      <c r="H88" s="7"/>
      <c r="I88" s="7"/>
      <c r="J88" s="7"/>
      <c r="K88" s="7"/>
      <c r="L88" s="7"/>
      <c r="M88" s="7"/>
      <c r="N88" s="7"/>
      <c r="O88" s="7"/>
      <c r="P88" s="7"/>
      <c r="Q88" s="7"/>
      <c r="R88" s="7"/>
      <c r="S88" s="7"/>
      <c r="T88" s="7"/>
      <c r="U88" s="7"/>
      <c r="V88" s="7"/>
      <c r="W88" s="7"/>
      <c r="X88" s="7"/>
      <c r="Y88" s="9"/>
      <c r="Z88" s="7"/>
      <c r="AA88" s="7"/>
    </row>
    <row r="89" spans="1:27" s="8" customFormat="1" hidden="1" x14ac:dyDescent="0.25">
      <c r="A89" s="7"/>
      <c r="B89" s="7"/>
      <c r="C89" s="7"/>
      <c r="D89" s="19">
        <v>1964</v>
      </c>
      <c r="E89" s="7"/>
      <c r="F89" s="7"/>
      <c r="G89" s="7"/>
      <c r="H89" s="7"/>
      <c r="I89" s="7"/>
      <c r="J89" s="7"/>
      <c r="K89" s="7"/>
      <c r="L89" s="7"/>
      <c r="M89" s="7"/>
      <c r="N89" s="7"/>
      <c r="O89" s="7"/>
      <c r="P89" s="7"/>
      <c r="Q89" s="7"/>
      <c r="R89" s="7"/>
      <c r="S89" s="7"/>
      <c r="T89" s="7"/>
      <c r="U89" s="7"/>
      <c r="V89" s="7"/>
      <c r="W89" s="7"/>
      <c r="X89" s="7"/>
      <c r="Y89" s="9"/>
      <c r="Z89" s="7"/>
      <c r="AA89" s="7"/>
    </row>
    <row r="90" spans="1:27" s="8" customFormat="1" hidden="1" x14ac:dyDescent="0.25">
      <c r="A90" s="7"/>
      <c r="B90" s="7"/>
      <c r="C90" s="7"/>
      <c r="D90" s="19">
        <v>1965</v>
      </c>
      <c r="E90" s="7"/>
      <c r="F90" s="7"/>
      <c r="G90" s="7"/>
      <c r="H90" s="7"/>
      <c r="I90" s="7"/>
      <c r="J90" s="7"/>
      <c r="K90" s="7"/>
      <c r="L90" s="7"/>
      <c r="M90" s="7"/>
      <c r="N90" s="7"/>
      <c r="O90" s="7"/>
      <c r="P90" s="7"/>
      <c r="Q90" s="7"/>
      <c r="R90" s="7"/>
      <c r="S90" s="7"/>
      <c r="T90" s="7"/>
      <c r="U90" s="7"/>
      <c r="V90" s="7"/>
      <c r="W90" s="7"/>
      <c r="X90" s="7"/>
      <c r="Y90" s="9"/>
      <c r="Z90" s="7"/>
      <c r="AA90" s="7"/>
    </row>
    <row r="91" spans="1:27" s="8" customFormat="1" hidden="1" x14ac:dyDescent="0.25">
      <c r="A91" s="7"/>
      <c r="B91" s="7"/>
      <c r="C91" s="7"/>
      <c r="D91" s="19">
        <v>1966</v>
      </c>
      <c r="E91" s="7"/>
      <c r="F91" s="7"/>
      <c r="G91" s="7"/>
      <c r="H91" s="7"/>
      <c r="I91" s="7"/>
      <c r="J91" s="7"/>
      <c r="K91" s="7"/>
      <c r="L91" s="7"/>
      <c r="M91" s="7"/>
      <c r="N91" s="7"/>
      <c r="O91" s="7"/>
      <c r="P91" s="7"/>
      <c r="Q91" s="7"/>
      <c r="R91" s="7"/>
      <c r="S91" s="7"/>
      <c r="T91" s="7"/>
      <c r="U91" s="7"/>
      <c r="V91" s="7"/>
      <c r="W91" s="7"/>
      <c r="X91" s="7"/>
      <c r="Y91" s="9"/>
      <c r="Z91" s="7"/>
      <c r="AA91" s="7"/>
    </row>
    <row r="92" spans="1:27" s="8" customFormat="1" hidden="1" x14ac:dyDescent="0.25">
      <c r="A92" s="7"/>
      <c r="B92" s="7"/>
      <c r="C92" s="7"/>
      <c r="D92" s="19">
        <v>1967</v>
      </c>
      <c r="E92" s="7"/>
      <c r="F92" s="7"/>
      <c r="G92" s="7"/>
      <c r="H92" s="7"/>
      <c r="I92" s="7"/>
      <c r="J92" s="7"/>
      <c r="K92" s="7"/>
      <c r="L92" s="7"/>
      <c r="M92" s="7"/>
      <c r="N92" s="7"/>
      <c r="O92" s="7"/>
      <c r="P92" s="7"/>
      <c r="Q92" s="7"/>
      <c r="R92" s="7"/>
      <c r="S92" s="7"/>
      <c r="T92" s="7"/>
      <c r="U92" s="7"/>
      <c r="V92" s="7"/>
      <c r="W92" s="7"/>
      <c r="X92" s="7"/>
      <c r="Y92" s="9"/>
      <c r="Z92" s="7"/>
      <c r="AA92" s="7"/>
    </row>
    <row r="93" spans="1:27" s="8" customFormat="1" hidden="1" x14ac:dyDescent="0.25">
      <c r="A93" s="7"/>
      <c r="B93" s="7"/>
      <c r="C93" s="7"/>
      <c r="D93" s="19">
        <v>1968</v>
      </c>
      <c r="E93" s="7"/>
      <c r="F93" s="7"/>
      <c r="G93" s="7"/>
      <c r="H93" s="7"/>
      <c r="I93" s="7"/>
      <c r="J93" s="7"/>
      <c r="K93" s="7"/>
      <c r="L93" s="7"/>
      <c r="M93" s="7"/>
      <c r="N93" s="7"/>
      <c r="O93" s="7"/>
      <c r="P93" s="7"/>
      <c r="Q93" s="7"/>
      <c r="R93" s="7"/>
      <c r="S93" s="7"/>
      <c r="T93" s="7"/>
      <c r="U93" s="7"/>
      <c r="V93" s="7"/>
      <c r="W93" s="7"/>
      <c r="X93" s="7"/>
      <c r="Y93" s="9"/>
      <c r="Z93" s="7"/>
      <c r="AA93" s="7"/>
    </row>
    <row r="94" spans="1:27" s="8" customFormat="1" hidden="1" x14ac:dyDescent="0.25">
      <c r="A94" s="7"/>
      <c r="B94" s="7"/>
      <c r="C94" s="7"/>
      <c r="D94" s="19">
        <v>1969</v>
      </c>
      <c r="E94" s="7"/>
      <c r="F94" s="7"/>
      <c r="G94" s="7"/>
      <c r="H94" s="7"/>
      <c r="I94" s="7"/>
      <c r="J94" s="7"/>
      <c r="K94" s="7"/>
      <c r="L94" s="7"/>
      <c r="M94" s="7"/>
      <c r="N94" s="7"/>
      <c r="O94" s="7"/>
      <c r="P94" s="7"/>
      <c r="Q94" s="7"/>
      <c r="R94" s="7"/>
      <c r="S94" s="7"/>
      <c r="T94" s="7"/>
      <c r="U94" s="7"/>
      <c r="V94" s="7"/>
      <c r="W94" s="7"/>
      <c r="X94" s="7"/>
      <c r="Y94" s="9"/>
      <c r="Z94" s="7"/>
      <c r="AA94" s="7"/>
    </row>
    <row r="95" spans="1:27" s="8" customFormat="1" hidden="1" x14ac:dyDescent="0.25">
      <c r="A95" s="7"/>
      <c r="B95" s="7"/>
      <c r="C95" s="7"/>
      <c r="D95" s="19">
        <v>1970</v>
      </c>
      <c r="E95" s="7"/>
      <c r="F95" s="7"/>
      <c r="G95" s="7"/>
      <c r="H95" s="7"/>
      <c r="I95" s="7"/>
      <c r="J95" s="7"/>
      <c r="K95" s="7"/>
      <c r="L95" s="7"/>
      <c r="M95" s="7"/>
      <c r="N95" s="7"/>
      <c r="O95" s="7"/>
      <c r="P95" s="7"/>
      <c r="Q95" s="7"/>
      <c r="R95" s="7"/>
      <c r="S95" s="7"/>
      <c r="T95" s="7"/>
      <c r="U95" s="7"/>
      <c r="V95" s="7"/>
      <c r="W95" s="7"/>
      <c r="X95" s="7"/>
      <c r="Y95" s="9"/>
      <c r="Z95" s="7"/>
      <c r="AA95" s="7"/>
    </row>
    <row r="96" spans="1:27" s="8" customFormat="1" hidden="1" x14ac:dyDescent="0.25">
      <c r="A96" s="7"/>
      <c r="B96" s="7"/>
      <c r="C96" s="7"/>
      <c r="D96" s="19">
        <v>1971</v>
      </c>
      <c r="E96" s="7"/>
      <c r="F96" s="7"/>
      <c r="G96" s="7"/>
      <c r="H96" s="7"/>
      <c r="I96" s="7"/>
      <c r="J96" s="7"/>
      <c r="K96" s="7"/>
      <c r="L96" s="7"/>
      <c r="M96" s="7"/>
      <c r="N96" s="7"/>
      <c r="O96" s="7"/>
      <c r="P96" s="7"/>
      <c r="Q96" s="7"/>
      <c r="R96" s="7"/>
      <c r="S96" s="7"/>
      <c r="T96" s="7"/>
      <c r="U96" s="7"/>
      <c r="V96" s="7"/>
      <c r="W96" s="7"/>
      <c r="X96" s="7"/>
      <c r="Y96" s="9"/>
      <c r="Z96" s="7"/>
      <c r="AA96" s="7"/>
    </row>
    <row r="97" spans="1:27" s="8" customFormat="1" hidden="1" x14ac:dyDescent="0.25">
      <c r="A97" s="7"/>
      <c r="B97" s="7"/>
      <c r="C97" s="7"/>
      <c r="D97" s="19">
        <v>1972</v>
      </c>
      <c r="E97" s="7"/>
      <c r="F97" s="7"/>
      <c r="G97" s="7"/>
      <c r="H97" s="7"/>
      <c r="I97" s="7"/>
      <c r="J97" s="7"/>
      <c r="K97" s="7"/>
      <c r="L97" s="7"/>
      <c r="M97" s="7"/>
      <c r="N97" s="7"/>
      <c r="O97" s="7"/>
      <c r="P97" s="7"/>
      <c r="Q97" s="7"/>
      <c r="R97" s="7"/>
      <c r="S97" s="7"/>
      <c r="T97" s="7"/>
      <c r="U97" s="7"/>
      <c r="V97" s="7"/>
      <c r="W97" s="7"/>
      <c r="X97" s="7"/>
      <c r="Y97" s="9"/>
      <c r="Z97" s="7"/>
      <c r="AA97" s="7"/>
    </row>
    <row r="98" spans="1:27" s="8" customFormat="1" hidden="1" x14ac:dyDescent="0.25">
      <c r="A98" s="7"/>
      <c r="B98" s="7"/>
      <c r="C98" s="7"/>
      <c r="D98" s="19">
        <v>1973</v>
      </c>
      <c r="E98" s="7"/>
      <c r="F98" s="7"/>
      <c r="G98" s="7"/>
      <c r="H98" s="7"/>
      <c r="I98" s="7"/>
      <c r="J98" s="7"/>
      <c r="K98" s="7"/>
      <c r="L98" s="7"/>
      <c r="M98" s="7"/>
      <c r="N98" s="7"/>
      <c r="O98" s="7"/>
      <c r="P98" s="7"/>
      <c r="Q98" s="7"/>
      <c r="R98" s="7"/>
      <c r="S98" s="7"/>
      <c r="T98" s="7"/>
      <c r="U98" s="7"/>
      <c r="V98" s="7"/>
      <c r="W98" s="7"/>
      <c r="X98" s="7"/>
      <c r="Y98" s="9"/>
      <c r="Z98" s="7"/>
      <c r="AA98" s="7"/>
    </row>
    <row r="99" spans="1:27" s="8" customFormat="1" hidden="1" x14ac:dyDescent="0.25">
      <c r="A99" s="7"/>
      <c r="B99" s="7"/>
      <c r="C99" s="7"/>
      <c r="D99" s="19">
        <v>1974</v>
      </c>
      <c r="E99" s="7"/>
      <c r="F99" s="7"/>
      <c r="G99" s="7"/>
      <c r="H99" s="7"/>
      <c r="I99" s="7"/>
      <c r="J99" s="7"/>
      <c r="K99" s="7"/>
      <c r="L99" s="7"/>
      <c r="M99" s="7"/>
      <c r="N99" s="7"/>
      <c r="O99" s="7"/>
      <c r="P99" s="7"/>
      <c r="Q99" s="7"/>
      <c r="R99" s="7"/>
      <c r="S99" s="7"/>
      <c r="T99" s="7"/>
      <c r="U99" s="7"/>
      <c r="V99" s="7"/>
      <c r="W99" s="7"/>
      <c r="X99" s="7"/>
      <c r="Y99" s="9"/>
      <c r="Z99" s="7"/>
      <c r="AA99" s="7"/>
    </row>
    <row r="100" spans="1:27" s="8" customFormat="1" hidden="1" x14ac:dyDescent="0.25">
      <c r="A100" s="7"/>
      <c r="B100" s="7"/>
      <c r="C100" s="7"/>
      <c r="D100" s="19">
        <v>1975</v>
      </c>
      <c r="E100" s="7"/>
      <c r="F100" s="7"/>
      <c r="G100" s="7"/>
      <c r="H100" s="7"/>
      <c r="I100" s="7"/>
      <c r="J100" s="7"/>
      <c r="K100" s="7"/>
      <c r="L100" s="7"/>
      <c r="M100" s="7"/>
      <c r="N100" s="7"/>
      <c r="O100" s="7"/>
      <c r="P100" s="7"/>
      <c r="Q100" s="7"/>
      <c r="R100" s="7"/>
      <c r="S100" s="7"/>
      <c r="T100" s="7"/>
      <c r="U100" s="7"/>
      <c r="V100" s="7"/>
      <c r="W100" s="7"/>
      <c r="X100" s="7"/>
      <c r="Y100" s="9"/>
      <c r="Z100" s="7"/>
      <c r="AA100" s="7"/>
    </row>
    <row r="101" spans="1:27" s="8" customFormat="1" hidden="1" x14ac:dyDescent="0.25">
      <c r="A101" s="7"/>
      <c r="B101" s="7"/>
      <c r="C101" s="7"/>
      <c r="D101" s="19">
        <v>1976</v>
      </c>
      <c r="E101" s="7"/>
      <c r="F101" s="7"/>
      <c r="G101" s="7"/>
      <c r="H101" s="7"/>
      <c r="I101" s="7"/>
      <c r="J101" s="7"/>
      <c r="K101" s="7"/>
      <c r="L101" s="7"/>
      <c r="M101" s="7"/>
      <c r="N101" s="7"/>
      <c r="O101" s="7"/>
      <c r="P101" s="7"/>
      <c r="Q101" s="7"/>
      <c r="R101" s="7"/>
      <c r="S101" s="7"/>
      <c r="T101" s="7"/>
      <c r="U101" s="7"/>
      <c r="V101" s="7"/>
      <c r="W101" s="7"/>
      <c r="X101" s="7"/>
      <c r="Y101" s="9"/>
      <c r="Z101" s="7"/>
      <c r="AA101" s="7"/>
    </row>
    <row r="102" spans="1:27" s="8" customFormat="1" hidden="1" x14ac:dyDescent="0.25">
      <c r="A102" s="7"/>
      <c r="B102" s="7"/>
      <c r="C102" s="7"/>
      <c r="D102" s="19">
        <v>1977</v>
      </c>
      <c r="E102" s="7"/>
      <c r="F102" s="7"/>
      <c r="G102" s="7"/>
      <c r="H102" s="7"/>
      <c r="I102" s="7"/>
      <c r="J102" s="7"/>
      <c r="K102" s="7"/>
      <c r="L102" s="7"/>
      <c r="M102" s="7"/>
      <c r="N102" s="7"/>
      <c r="O102" s="7"/>
      <c r="P102" s="7"/>
      <c r="Q102" s="7"/>
      <c r="R102" s="7"/>
      <c r="S102" s="7"/>
      <c r="T102" s="7"/>
      <c r="U102" s="7"/>
      <c r="V102" s="7"/>
      <c r="W102" s="7"/>
      <c r="X102" s="7"/>
      <c r="Y102" s="9"/>
      <c r="Z102" s="7"/>
      <c r="AA102" s="7"/>
    </row>
    <row r="103" spans="1:27" s="8" customFormat="1" hidden="1" x14ac:dyDescent="0.25">
      <c r="A103" s="7"/>
      <c r="B103" s="7"/>
      <c r="C103" s="7"/>
      <c r="D103" s="19">
        <v>1978</v>
      </c>
      <c r="E103" s="7"/>
      <c r="F103" s="7"/>
      <c r="G103" s="7"/>
      <c r="H103" s="7"/>
      <c r="I103" s="7"/>
      <c r="J103" s="7"/>
      <c r="K103" s="7"/>
      <c r="L103" s="7"/>
      <c r="M103" s="7"/>
      <c r="N103" s="7"/>
      <c r="O103" s="7"/>
      <c r="P103" s="7"/>
      <c r="Q103" s="7"/>
      <c r="R103" s="7"/>
      <c r="S103" s="7"/>
      <c r="T103" s="7"/>
      <c r="U103" s="7"/>
      <c r="V103" s="7"/>
      <c r="W103" s="7"/>
      <c r="X103" s="7"/>
      <c r="Y103" s="9"/>
      <c r="Z103" s="7"/>
      <c r="AA103" s="7"/>
    </row>
    <row r="104" spans="1:27" s="8" customFormat="1" hidden="1" x14ac:dyDescent="0.25">
      <c r="A104" s="7"/>
      <c r="B104" s="7"/>
      <c r="C104" s="7"/>
      <c r="D104" s="19">
        <v>1979</v>
      </c>
      <c r="E104" s="7"/>
      <c r="F104" s="7"/>
      <c r="G104" s="7"/>
      <c r="H104" s="7"/>
      <c r="I104" s="7"/>
      <c r="J104" s="7"/>
      <c r="K104" s="7"/>
      <c r="L104" s="7"/>
      <c r="M104" s="7"/>
      <c r="N104" s="7"/>
      <c r="O104" s="7"/>
      <c r="P104" s="7"/>
      <c r="Q104" s="7"/>
      <c r="R104" s="7"/>
      <c r="S104" s="7"/>
      <c r="T104" s="7"/>
      <c r="U104" s="7"/>
      <c r="V104" s="7"/>
      <c r="W104" s="7"/>
      <c r="X104" s="7"/>
      <c r="Y104" s="9"/>
      <c r="Z104" s="7"/>
      <c r="AA104" s="7"/>
    </row>
    <row r="105" spans="1:27" s="8" customFormat="1" hidden="1" x14ac:dyDescent="0.25">
      <c r="A105" s="7"/>
      <c r="B105" s="7"/>
      <c r="C105" s="7"/>
      <c r="D105" s="19">
        <v>1980</v>
      </c>
      <c r="E105" s="7"/>
      <c r="F105" s="7"/>
      <c r="G105" s="7"/>
      <c r="H105" s="7"/>
      <c r="I105" s="7"/>
      <c r="J105" s="7"/>
      <c r="K105" s="7"/>
      <c r="L105" s="7"/>
      <c r="M105" s="7"/>
      <c r="N105" s="7"/>
      <c r="O105" s="7"/>
      <c r="P105" s="7"/>
      <c r="Q105" s="7"/>
      <c r="R105" s="7"/>
      <c r="S105" s="7"/>
      <c r="T105" s="7"/>
      <c r="U105" s="7"/>
      <c r="V105" s="7"/>
      <c r="W105" s="7"/>
      <c r="X105" s="7"/>
      <c r="Y105" s="9"/>
      <c r="Z105" s="7"/>
      <c r="AA105" s="7"/>
    </row>
    <row r="106" spans="1:27" s="8" customFormat="1" hidden="1" x14ac:dyDescent="0.25">
      <c r="A106" s="7"/>
      <c r="B106" s="7"/>
      <c r="C106" s="7"/>
      <c r="D106" s="19">
        <v>1981</v>
      </c>
      <c r="E106" s="7"/>
      <c r="F106" s="7"/>
      <c r="G106" s="7"/>
      <c r="H106" s="7"/>
      <c r="I106" s="7"/>
      <c r="J106" s="7"/>
      <c r="K106" s="7"/>
      <c r="L106" s="7"/>
      <c r="M106" s="7"/>
      <c r="N106" s="7"/>
      <c r="O106" s="7"/>
      <c r="P106" s="7"/>
      <c r="Q106" s="7"/>
      <c r="R106" s="7"/>
      <c r="S106" s="7"/>
      <c r="T106" s="7"/>
      <c r="U106" s="7"/>
      <c r="V106" s="7"/>
      <c r="W106" s="7"/>
      <c r="X106" s="7"/>
      <c r="Y106" s="9"/>
      <c r="Z106" s="7"/>
      <c r="AA106" s="7"/>
    </row>
    <row r="107" spans="1:27" s="8" customFormat="1" hidden="1" x14ac:dyDescent="0.25">
      <c r="A107" s="7"/>
      <c r="B107" s="7"/>
      <c r="C107" s="7"/>
      <c r="D107" s="19">
        <v>1982</v>
      </c>
      <c r="E107" s="7"/>
      <c r="F107" s="7"/>
      <c r="G107" s="7"/>
      <c r="H107" s="7"/>
      <c r="I107" s="7"/>
      <c r="J107" s="7"/>
      <c r="K107" s="7"/>
      <c r="L107" s="7"/>
      <c r="M107" s="7"/>
      <c r="N107" s="7"/>
      <c r="O107" s="7"/>
      <c r="P107" s="7"/>
      <c r="Q107" s="7"/>
      <c r="R107" s="7"/>
      <c r="S107" s="7"/>
      <c r="T107" s="7"/>
      <c r="U107" s="7"/>
      <c r="V107" s="7"/>
      <c r="W107" s="7"/>
      <c r="X107" s="7"/>
      <c r="Y107" s="9"/>
      <c r="Z107" s="7"/>
      <c r="AA107" s="7"/>
    </row>
    <row r="108" spans="1:27" s="8" customFormat="1" hidden="1" x14ac:dyDescent="0.25">
      <c r="A108" s="7"/>
      <c r="B108" s="7"/>
      <c r="C108" s="7"/>
      <c r="D108" s="19">
        <v>1983</v>
      </c>
      <c r="E108" s="7"/>
      <c r="F108" s="7"/>
      <c r="G108" s="7"/>
      <c r="H108" s="7"/>
      <c r="I108" s="7"/>
      <c r="J108" s="7"/>
      <c r="K108" s="7"/>
      <c r="L108" s="7"/>
      <c r="M108" s="7"/>
      <c r="N108" s="7"/>
      <c r="O108" s="7"/>
      <c r="P108" s="7"/>
      <c r="Q108" s="7"/>
      <c r="R108" s="7"/>
      <c r="S108" s="7"/>
      <c r="T108" s="7"/>
      <c r="U108" s="7"/>
      <c r="V108" s="7"/>
      <c r="W108" s="7"/>
      <c r="X108" s="7"/>
      <c r="Y108" s="9"/>
      <c r="Z108" s="7"/>
      <c r="AA108" s="7"/>
    </row>
    <row r="109" spans="1:27" s="8" customFormat="1" hidden="1" x14ac:dyDescent="0.25">
      <c r="A109" s="7"/>
      <c r="B109" s="7"/>
      <c r="C109" s="7"/>
      <c r="D109" s="19">
        <v>1984</v>
      </c>
      <c r="E109" s="7"/>
      <c r="F109" s="7"/>
      <c r="G109" s="7"/>
      <c r="H109" s="7"/>
      <c r="I109" s="7"/>
      <c r="J109" s="7"/>
      <c r="K109" s="7"/>
      <c r="L109" s="7"/>
      <c r="M109" s="7"/>
      <c r="N109" s="7"/>
      <c r="O109" s="7"/>
      <c r="P109" s="7"/>
      <c r="Q109" s="7"/>
      <c r="R109" s="7"/>
      <c r="S109" s="7"/>
      <c r="T109" s="7"/>
      <c r="U109" s="7"/>
      <c r="V109" s="7"/>
      <c r="W109" s="7"/>
      <c r="X109" s="7"/>
      <c r="Y109" s="9"/>
      <c r="Z109" s="7"/>
      <c r="AA109" s="7"/>
    </row>
    <row r="110" spans="1:27" s="8" customFormat="1" hidden="1" x14ac:dyDescent="0.25">
      <c r="A110" s="7"/>
      <c r="B110" s="7"/>
      <c r="C110" s="7"/>
      <c r="D110" s="19">
        <v>1985</v>
      </c>
      <c r="E110" s="7"/>
      <c r="F110" s="7"/>
      <c r="G110" s="7"/>
      <c r="H110" s="7"/>
      <c r="I110" s="7"/>
      <c r="J110" s="7"/>
      <c r="K110" s="7"/>
      <c r="L110" s="7"/>
      <c r="M110" s="7"/>
      <c r="N110" s="7"/>
      <c r="O110" s="7"/>
      <c r="P110" s="7"/>
      <c r="Q110" s="7"/>
      <c r="R110" s="7"/>
      <c r="S110" s="7"/>
      <c r="T110" s="7"/>
      <c r="U110" s="7"/>
      <c r="V110" s="7"/>
      <c r="W110" s="7"/>
      <c r="X110" s="7"/>
      <c r="Y110" s="9"/>
      <c r="Z110" s="7"/>
      <c r="AA110" s="7"/>
    </row>
    <row r="111" spans="1:27" s="8" customFormat="1" hidden="1" x14ac:dyDescent="0.25">
      <c r="A111" s="7"/>
      <c r="B111" s="7"/>
      <c r="C111" s="7"/>
      <c r="D111" s="19">
        <v>1986</v>
      </c>
      <c r="E111" s="7"/>
      <c r="F111" s="7"/>
      <c r="G111" s="7"/>
      <c r="H111" s="7"/>
      <c r="I111" s="7"/>
      <c r="J111" s="7"/>
      <c r="K111" s="7"/>
      <c r="L111" s="7"/>
      <c r="M111" s="7"/>
      <c r="N111" s="7"/>
      <c r="O111" s="7"/>
      <c r="P111" s="7"/>
      <c r="Q111" s="7"/>
      <c r="R111" s="7"/>
      <c r="S111" s="7"/>
      <c r="T111" s="7"/>
      <c r="U111" s="7"/>
      <c r="V111" s="7"/>
      <c r="W111" s="7"/>
      <c r="X111" s="7"/>
      <c r="Y111" s="9"/>
      <c r="Z111" s="7"/>
      <c r="AA111" s="7"/>
    </row>
    <row r="112" spans="1:27" s="8" customFormat="1" hidden="1" x14ac:dyDescent="0.25">
      <c r="A112" s="7"/>
      <c r="B112" s="7"/>
      <c r="C112" s="7"/>
      <c r="D112" s="19">
        <v>1987</v>
      </c>
      <c r="E112" s="7"/>
      <c r="F112" s="7"/>
      <c r="G112" s="7"/>
      <c r="H112" s="7"/>
      <c r="I112" s="7"/>
      <c r="J112" s="7"/>
      <c r="K112" s="7"/>
      <c r="L112" s="7"/>
      <c r="M112" s="7"/>
      <c r="N112" s="7"/>
      <c r="O112" s="7"/>
      <c r="P112" s="7"/>
      <c r="Q112" s="7"/>
      <c r="R112" s="7"/>
      <c r="S112" s="7"/>
      <c r="T112" s="7"/>
      <c r="U112" s="7"/>
      <c r="V112" s="7"/>
      <c r="W112" s="7"/>
      <c r="X112" s="7"/>
      <c r="Y112" s="9"/>
      <c r="Z112" s="7"/>
      <c r="AA112" s="7"/>
    </row>
    <row r="113" spans="1:27" s="8" customFormat="1" hidden="1" x14ac:dyDescent="0.25">
      <c r="A113" s="7"/>
      <c r="B113" s="7"/>
      <c r="C113" s="7"/>
      <c r="D113" s="19">
        <v>1988</v>
      </c>
      <c r="E113" s="7"/>
      <c r="F113" s="7"/>
      <c r="G113" s="7"/>
      <c r="H113" s="7"/>
      <c r="I113" s="7"/>
      <c r="J113" s="7"/>
      <c r="K113" s="7"/>
      <c r="L113" s="7"/>
      <c r="M113" s="7"/>
      <c r="N113" s="7"/>
      <c r="O113" s="7"/>
      <c r="P113" s="7"/>
      <c r="Q113" s="7"/>
      <c r="R113" s="7"/>
      <c r="S113" s="7"/>
      <c r="T113" s="7"/>
      <c r="U113" s="7"/>
      <c r="V113" s="7"/>
      <c r="W113" s="7"/>
      <c r="X113" s="7"/>
      <c r="Y113" s="9"/>
      <c r="Z113" s="7"/>
      <c r="AA113" s="7"/>
    </row>
    <row r="114" spans="1:27" s="8" customFormat="1" hidden="1" x14ac:dyDescent="0.25">
      <c r="A114" s="7"/>
      <c r="B114" s="7"/>
      <c r="C114" s="7"/>
      <c r="D114" s="19">
        <v>1989</v>
      </c>
      <c r="E114" s="7"/>
      <c r="F114" s="7"/>
      <c r="G114" s="7"/>
      <c r="H114" s="7"/>
      <c r="I114" s="7"/>
      <c r="J114" s="7"/>
      <c r="K114" s="7"/>
      <c r="L114" s="7"/>
      <c r="M114" s="7"/>
      <c r="N114" s="7"/>
      <c r="O114" s="7"/>
      <c r="P114" s="7"/>
      <c r="Q114" s="7"/>
      <c r="R114" s="7"/>
      <c r="S114" s="7"/>
      <c r="T114" s="7"/>
      <c r="U114" s="7"/>
      <c r="V114" s="7"/>
      <c r="W114" s="7"/>
      <c r="X114" s="7"/>
      <c r="Y114" s="9"/>
      <c r="Z114" s="7"/>
      <c r="AA114" s="7"/>
    </row>
    <row r="115" spans="1:27" s="8" customFormat="1" hidden="1" x14ac:dyDescent="0.25">
      <c r="A115" s="7"/>
      <c r="B115" s="7"/>
      <c r="C115" s="7"/>
      <c r="D115" s="19">
        <v>1990</v>
      </c>
      <c r="E115" s="7"/>
      <c r="F115" s="7"/>
      <c r="G115" s="7"/>
      <c r="H115" s="7"/>
      <c r="I115" s="7"/>
      <c r="J115" s="7"/>
      <c r="K115" s="7"/>
      <c r="L115" s="7"/>
      <c r="M115" s="7"/>
      <c r="N115" s="7"/>
      <c r="O115" s="7"/>
      <c r="P115" s="7"/>
      <c r="Q115" s="7"/>
      <c r="R115" s="7"/>
      <c r="S115" s="7"/>
      <c r="T115" s="7"/>
      <c r="U115" s="7"/>
      <c r="V115" s="7"/>
      <c r="W115" s="7"/>
      <c r="X115" s="7"/>
      <c r="Y115" s="9"/>
      <c r="Z115" s="7"/>
      <c r="AA115" s="7"/>
    </row>
    <row r="116" spans="1:27" s="8" customFormat="1" hidden="1" x14ac:dyDescent="0.25">
      <c r="A116" s="7"/>
      <c r="B116" s="7"/>
      <c r="C116" s="7"/>
      <c r="D116" s="19">
        <v>1991</v>
      </c>
      <c r="E116" s="7"/>
      <c r="F116" s="7"/>
      <c r="G116" s="7"/>
      <c r="H116" s="7"/>
      <c r="I116" s="7"/>
      <c r="J116" s="7"/>
      <c r="K116" s="7"/>
      <c r="L116" s="7"/>
      <c r="M116" s="7"/>
      <c r="N116" s="7"/>
      <c r="O116" s="7"/>
      <c r="P116" s="7"/>
      <c r="Q116" s="7"/>
      <c r="R116" s="7"/>
      <c r="S116" s="7"/>
      <c r="T116" s="7"/>
      <c r="U116" s="7"/>
      <c r="V116" s="7"/>
      <c r="W116" s="7"/>
      <c r="X116" s="7"/>
      <c r="Y116" s="9"/>
      <c r="Z116" s="7"/>
      <c r="AA116" s="7"/>
    </row>
    <row r="117" spans="1:27" s="8" customFormat="1" hidden="1" x14ac:dyDescent="0.25">
      <c r="A117" s="7"/>
      <c r="B117" s="7"/>
      <c r="C117" s="7"/>
      <c r="D117" s="19">
        <v>1992</v>
      </c>
      <c r="E117" s="7"/>
      <c r="F117" s="7"/>
      <c r="G117" s="7"/>
      <c r="H117" s="7"/>
      <c r="I117" s="7"/>
      <c r="J117" s="7"/>
      <c r="K117" s="7"/>
      <c r="L117" s="7"/>
      <c r="M117" s="7"/>
      <c r="N117" s="7"/>
      <c r="O117" s="7"/>
      <c r="P117" s="7"/>
      <c r="Q117" s="7"/>
      <c r="R117" s="7"/>
      <c r="S117" s="7"/>
      <c r="T117" s="7"/>
      <c r="U117" s="7"/>
      <c r="V117" s="7"/>
      <c r="W117" s="7"/>
      <c r="X117" s="7"/>
      <c r="Y117" s="9"/>
      <c r="Z117" s="7"/>
      <c r="AA117" s="7"/>
    </row>
    <row r="118" spans="1:27" s="8" customFormat="1" hidden="1" x14ac:dyDescent="0.25">
      <c r="A118" s="7"/>
      <c r="B118" s="7"/>
      <c r="C118" s="7"/>
      <c r="D118" s="19">
        <v>1993</v>
      </c>
      <c r="E118" s="7"/>
      <c r="F118" s="7"/>
      <c r="G118" s="7"/>
      <c r="H118" s="7"/>
      <c r="I118" s="7"/>
      <c r="J118" s="7"/>
      <c r="K118" s="7"/>
      <c r="L118" s="7"/>
      <c r="M118" s="7"/>
      <c r="N118" s="7"/>
      <c r="O118" s="7"/>
      <c r="P118" s="7"/>
      <c r="Q118" s="7"/>
      <c r="R118" s="7"/>
      <c r="S118" s="7"/>
      <c r="T118" s="7"/>
      <c r="U118" s="7"/>
      <c r="V118" s="7"/>
      <c r="W118" s="7"/>
      <c r="X118" s="7"/>
      <c r="Y118" s="9"/>
      <c r="Z118" s="7"/>
      <c r="AA118" s="7"/>
    </row>
    <row r="119" spans="1:27" s="8" customFormat="1" hidden="1" x14ac:dyDescent="0.25">
      <c r="A119" s="7"/>
      <c r="B119" s="7"/>
      <c r="C119" s="7"/>
      <c r="D119" s="19">
        <v>1994</v>
      </c>
      <c r="E119" s="7"/>
      <c r="F119" s="7"/>
      <c r="G119" s="7"/>
      <c r="H119" s="7"/>
      <c r="I119" s="7"/>
      <c r="J119" s="7"/>
      <c r="K119" s="7"/>
      <c r="L119" s="7"/>
      <c r="M119" s="7"/>
      <c r="N119" s="7"/>
      <c r="O119" s="7"/>
      <c r="P119" s="7"/>
      <c r="Q119" s="7"/>
      <c r="R119" s="7"/>
      <c r="S119" s="7"/>
      <c r="T119" s="7"/>
      <c r="U119" s="7"/>
      <c r="V119" s="7"/>
      <c r="W119" s="7"/>
      <c r="X119" s="7"/>
      <c r="Y119" s="9"/>
      <c r="Z119" s="7"/>
      <c r="AA119" s="7"/>
    </row>
    <row r="120" spans="1:27" s="8" customFormat="1" hidden="1" x14ac:dyDescent="0.25">
      <c r="A120" s="7"/>
      <c r="B120" s="7"/>
      <c r="C120" s="7"/>
      <c r="D120" s="19">
        <v>1995</v>
      </c>
      <c r="E120" s="7"/>
      <c r="F120" s="7"/>
      <c r="G120" s="7"/>
      <c r="H120" s="7"/>
      <c r="I120" s="7"/>
      <c r="J120" s="7"/>
      <c r="K120" s="7"/>
      <c r="L120" s="7"/>
      <c r="M120" s="7"/>
      <c r="N120" s="7"/>
      <c r="O120" s="7"/>
      <c r="P120" s="7"/>
      <c r="Q120" s="7"/>
      <c r="R120" s="7"/>
      <c r="S120" s="7"/>
      <c r="T120" s="7"/>
      <c r="U120" s="7"/>
      <c r="V120" s="7"/>
      <c r="W120" s="7"/>
      <c r="X120" s="7"/>
      <c r="Y120" s="9"/>
      <c r="Z120" s="7"/>
      <c r="AA120" s="7"/>
    </row>
    <row r="121" spans="1:27" s="8" customFormat="1" hidden="1" x14ac:dyDescent="0.25">
      <c r="A121" s="7"/>
      <c r="B121" s="7"/>
      <c r="C121" s="7"/>
      <c r="D121" s="19">
        <v>1996</v>
      </c>
      <c r="E121" s="7"/>
      <c r="F121" s="7"/>
      <c r="G121" s="7"/>
      <c r="H121" s="7"/>
      <c r="I121" s="7"/>
      <c r="J121" s="7"/>
      <c r="K121" s="7"/>
      <c r="L121" s="7"/>
      <c r="M121" s="7"/>
      <c r="N121" s="7"/>
      <c r="O121" s="7"/>
      <c r="P121" s="7"/>
      <c r="Q121" s="7"/>
      <c r="R121" s="7"/>
      <c r="S121" s="7"/>
      <c r="T121" s="7"/>
      <c r="U121" s="7"/>
      <c r="V121" s="7"/>
      <c r="W121" s="7"/>
      <c r="X121" s="7"/>
      <c r="Y121" s="9"/>
      <c r="Z121" s="7"/>
      <c r="AA121" s="7"/>
    </row>
    <row r="122" spans="1:27" s="8" customFormat="1" hidden="1" x14ac:dyDescent="0.25">
      <c r="A122" s="7"/>
      <c r="B122" s="7"/>
      <c r="C122" s="7"/>
      <c r="D122" s="19">
        <v>1997</v>
      </c>
      <c r="E122" s="7"/>
      <c r="F122" s="7"/>
      <c r="G122" s="7"/>
      <c r="H122" s="7"/>
      <c r="I122" s="7"/>
      <c r="J122" s="7"/>
      <c r="K122" s="7"/>
      <c r="L122" s="7"/>
      <c r="M122" s="7"/>
      <c r="N122" s="7"/>
      <c r="O122" s="7"/>
      <c r="P122" s="7"/>
      <c r="Q122" s="7"/>
      <c r="R122" s="7"/>
      <c r="S122" s="7"/>
      <c r="T122" s="7"/>
      <c r="U122" s="7"/>
      <c r="V122" s="7"/>
      <c r="W122" s="7"/>
      <c r="X122" s="7"/>
      <c r="Y122" s="9"/>
      <c r="Z122" s="7"/>
      <c r="AA122" s="7"/>
    </row>
    <row r="123" spans="1:27" s="8" customFormat="1" hidden="1" x14ac:dyDescent="0.25">
      <c r="A123" s="7"/>
      <c r="B123" s="7"/>
      <c r="C123" s="7"/>
      <c r="D123" s="19">
        <v>1998</v>
      </c>
      <c r="E123" s="7"/>
      <c r="F123" s="7"/>
      <c r="G123" s="7"/>
      <c r="H123" s="7"/>
      <c r="I123" s="7"/>
      <c r="J123" s="7"/>
      <c r="K123" s="7"/>
      <c r="L123" s="7"/>
      <c r="M123" s="7"/>
      <c r="N123" s="7"/>
      <c r="O123" s="7"/>
      <c r="P123" s="7"/>
      <c r="Q123" s="7"/>
      <c r="R123" s="7"/>
      <c r="S123" s="7"/>
      <c r="T123" s="7"/>
      <c r="U123" s="7"/>
      <c r="V123" s="7"/>
      <c r="W123" s="7"/>
      <c r="X123" s="7"/>
      <c r="Y123" s="9"/>
      <c r="Z123" s="7"/>
      <c r="AA123" s="7"/>
    </row>
    <row r="124" spans="1:27" s="8" customFormat="1" hidden="1" x14ac:dyDescent="0.25">
      <c r="A124" s="7"/>
      <c r="B124" s="7"/>
      <c r="C124" s="7"/>
      <c r="D124" s="19">
        <v>1999</v>
      </c>
      <c r="E124" s="7"/>
      <c r="F124" s="7"/>
      <c r="G124" s="7"/>
      <c r="H124" s="7"/>
      <c r="I124" s="7"/>
      <c r="J124" s="7"/>
      <c r="K124" s="7"/>
      <c r="L124" s="7"/>
      <c r="M124" s="7"/>
      <c r="N124" s="7"/>
      <c r="O124" s="7"/>
      <c r="P124" s="7"/>
      <c r="Q124" s="7"/>
      <c r="R124" s="7"/>
      <c r="S124" s="7"/>
      <c r="T124" s="7"/>
      <c r="U124" s="7"/>
      <c r="V124" s="7"/>
      <c r="W124" s="7"/>
      <c r="X124" s="7"/>
      <c r="Y124" s="9"/>
      <c r="Z124" s="7"/>
      <c r="AA124" s="7"/>
    </row>
    <row r="125" spans="1:27" s="8" customFormat="1" hidden="1" x14ac:dyDescent="0.25">
      <c r="A125" s="7"/>
      <c r="B125" s="7"/>
      <c r="C125" s="7"/>
      <c r="D125" s="19">
        <v>2000</v>
      </c>
      <c r="E125" s="7"/>
      <c r="F125" s="7"/>
      <c r="G125" s="7"/>
      <c r="H125" s="7"/>
      <c r="I125" s="7"/>
      <c r="J125" s="7"/>
      <c r="K125" s="7"/>
      <c r="L125" s="7"/>
      <c r="M125" s="7"/>
      <c r="N125" s="7"/>
      <c r="O125" s="7"/>
      <c r="P125" s="7"/>
      <c r="Q125" s="7"/>
      <c r="R125" s="7"/>
      <c r="S125" s="7"/>
      <c r="T125" s="7"/>
      <c r="U125" s="7"/>
      <c r="V125" s="7"/>
      <c r="W125" s="7"/>
      <c r="X125" s="7"/>
      <c r="Y125" s="9"/>
      <c r="Z125" s="7"/>
      <c r="AA125" s="7"/>
    </row>
    <row r="126" spans="1:27" s="8" customFormat="1" hidden="1" x14ac:dyDescent="0.25">
      <c r="A126" s="7"/>
      <c r="B126" s="7"/>
      <c r="C126" s="7"/>
      <c r="D126" s="19">
        <v>2001</v>
      </c>
      <c r="E126" s="7"/>
      <c r="F126" s="7"/>
      <c r="G126" s="7"/>
      <c r="H126" s="7"/>
      <c r="I126" s="7"/>
      <c r="J126" s="7"/>
      <c r="K126" s="7"/>
      <c r="L126" s="7"/>
      <c r="M126" s="7"/>
      <c r="N126" s="7"/>
      <c r="O126" s="7"/>
      <c r="P126" s="7"/>
      <c r="Q126" s="7"/>
      <c r="R126" s="7"/>
      <c r="S126" s="7"/>
      <c r="T126" s="7"/>
      <c r="U126" s="7"/>
      <c r="V126" s="7"/>
      <c r="W126" s="7"/>
      <c r="X126" s="7"/>
      <c r="Y126" s="9"/>
      <c r="Z126" s="7"/>
      <c r="AA126" s="7"/>
    </row>
    <row r="127" spans="1:27" s="8" customFormat="1" hidden="1" x14ac:dyDescent="0.25">
      <c r="A127" s="7"/>
      <c r="B127" s="7"/>
      <c r="C127" s="7"/>
      <c r="D127" s="19">
        <v>2002</v>
      </c>
      <c r="E127" s="7"/>
      <c r="F127" s="7"/>
      <c r="G127" s="7"/>
      <c r="H127" s="7"/>
      <c r="I127" s="7"/>
      <c r="J127" s="7"/>
      <c r="K127" s="7"/>
      <c r="L127" s="7"/>
      <c r="M127" s="7"/>
      <c r="N127" s="7"/>
      <c r="O127" s="7"/>
      <c r="P127" s="7"/>
      <c r="Q127" s="7"/>
      <c r="R127" s="7"/>
      <c r="S127" s="7"/>
      <c r="T127" s="7"/>
      <c r="U127" s="7"/>
      <c r="V127" s="7"/>
      <c r="W127" s="7"/>
      <c r="X127" s="7"/>
      <c r="Y127" s="9"/>
      <c r="Z127" s="7"/>
      <c r="AA127" s="7"/>
    </row>
    <row r="128" spans="1:27" s="8" customFormat="1" hidden="1" x14ac:dyDescent="0.25">
      <c r="A128" s="7"/>
      <c r="B128" s="7"/>
      <c r="C128" s="7"/>
      <c r="D128" s="19">
        <v>2003</v>
      </c>
      <c r="E128" s="7"/>
      <c r="F128" s="7"/>
      <c r="G128" s="7"/>
      <c r="H128" s="7"/>
      <c r="I128" s="7"/>
      <c r="J128" s="7"/>
      <c r="K128" s="7"/>
      <c r="L128" s="7"/>
      <c r="M128" s="7"/>
      <c r="N128" s="7"/>
      <c r="O128" s="7"/>
      <c r="P128" s="7"/>
      <c r="Q128" s="7"/>
      <c r="R128" s="7"/>
      <c r="S128" s="7"/>
      <c r="T128" s="7"/>
      <c r="U128" s="7"/>
      <c r="V128" s="7"/>
      <c r="W128" s="7"/>
      <c r="X128" s="7"/>
      <c r="Y128" s="9"/>
      <c r="Z128" s="7"/>
      <c r="AA128" s="7"/>
    </row>
    <row r="129" spans="1:27" s="8" customFormat="1" hidden="1" x14ac:dyDescent="0.25">
      <c r="A129" s="7"/>
      <c r="B129" s="7"/>
      <c r="C129" s="7"/>
      <c r="D129" s="19">
        <v>2004</v>
      </c>
      <c r="E129" s="7"/>
      <c r="F129" s="7"/>
      <c r="G129" s="7"/>
      <c r="H129" s="7"/>
      <c r="I129" s="7"/>
      <c r="J129" s="7"/>
      <c r="K129" s="7"/>
      <c r="L129" s="7"/>
      <c r="M129" s="7"/>
      <c r="N129" s="7"/>
      <c r="O129" s="7"/>
      <c r="P129" s="7"/>
      <c r="Q129" s="7"/>
      <c r="R129" s="7"/>
      <c r="S129" s="7"/>
      <c r="T129" s="7"/>
      <c r="U129" s="7"/>
      <c r="V129" s="7"/>
      <c r="W129" s="7"/>
      <c r="X129" s="7"/>
      <c r="Y129" s="9"/>
      <c r="Z129" s="7"/>
      <c r="AA129" s="7"/>
    </row>
    <row r="130" spans="1:27" s="8" customFormat="1" hidden="1" x14ac:dyDescent="0.25">
      <c r="A130" s="7"/>
      <c r="B130" s="7"/>
      <c r="C130" s="7"/>
      <c r="D130" s="19">
        <v>2005</v>
      </c>
      <c r="E130" s="7"/>
      <c r="F130" s="7"/>
      <c r="G130" s="7"/>
      <c r="H130" s="7"/>
      <c r="I130" s="7"/>
      <c r="J130" s="7"/>
      <c r="K130" s="7"/>
      <c r="L130" s="7"/>
      <c r="M130" s="7"/>
      <c r="N130" s="7"/>
      <c r="O130" s="7"/>
      <c r="P130" s="7"/>
      <c r="Q130" s="7"/>
      <c r="R130" s="7"/>
      <c r="S130" s="7"/>
      <c r="T130" s="7"/>
      <c r="U130" s="7"/>
      <c r="V130" s="7"/>
      <c r="W130" s="7"/>
      <c r="X130" s="7"/>
      <c r="Y130" s="9"/>
      <c r="Z130" s="7"/>
      <c r="AA130" s="7"/>
    </row>
    <row r="131" spans="1:27" s="8" customFormat="1" hidden="1" x14ac:dyDescent="0.25">
      <c r="A131" s="7"/>
      <c r="B131" s="7"/>
      <c r="C131" s="7"/>
      <c r="D131" s="19">
        <v>2006</v>
      </c>
      <c r="E131" s="7"/>
      <c r="F131" s="7"/>
      <c r="G131" s="7"/>
      <c r="H131" s="7"/>
      <c r="I131" s="7"/>
      <c r="J131" s="7"/>
      <c r="K131" s="7"/>
      <c r="L131" s="7"/>
      <c r="M131" s="7"/>
      <c r="N131" s="7"/>
      <c r="O131" s="7"/>
      <c r="P131" s="7"/>
      <c r="Q131" s="7"/>
      <c r="R131" s="7"/>
      <c r="S131" s="7"/>
      <c r="T131" s="7"/>
      <c r="U131" s="7"/>
      <c r="V131" s="7"/>
      <c r="W131" s="7"/>
      <c r="X131" s="7"/>
      <c r="Y131" s="9"/>
      <c r="Z131" s="7"/>
      <c r="AA131" s="7"/>
    </row>
    <row r="132" spans="1:27" s="8" customFormat="1" hidden="1" x14ac:dyDescent="0.25">
      <c r="A132" s="7"/>
      <c r="B132" s="7"/>
      <c r="C132" s="7"/>
      <c r="D132" s="19">
        <v>2007</v>
      </c>
      <c r="E132" s="7"/>
      <c r="F132" s="7"/>
      <c r="G132" s="7"/>
      <c r="H132" s="7"/>
      <c r="I132" s="7"/>
      <c r="J132" s="7"/>
      <c r="K132" s="7"/>
      <c r="L132" s="7"/>
      <c r="M132" s="7"/>
      <c r="N132" s="7"/>
      <c r="O132" s="7"/>
      <c r="P132" s="7"/>
      <c r="Q132" s="7"/>
      <c r="R132" s="7"/>
      <c r="S132" s="7"/>
      <c r="T132" s="7"/>
      <c r="U132" s="7"/>
      <c r="V132" s="7"/>
      <c r="W132" s="7"/>
      <c r="X132" s="7"/>
      <c r="Y132" s="9"/>
      <c r="Z132" s="7"/>
      <c r="AA132" s="7"/>
    </row>
    <row r="133" spans="1:27" s="8" customFormat="1" hidden="1" x14ac:dyDescent="0.25">
      <c r="A133" s="7"/>
      <c r="B133" s="7"/>
      <c r="C133" s="7"/>
      <c r="D133" s="19">
        <v>2008</v>
      </c>
      <c r="E133" s="7"/>
      <c r="F133" s="7"/>
      <c r="G133" s="7"/>
      <c r="H133" s="7"/>
      <c r="I133" s="7"/>
      <c r="J133" s="7"/>
      <c r="K133" s="7"/>
      <c r="L133" s="7"/>
      <c r="M133" s="7"/>
      <c r="N133" s="7"/>
      <c r="O133" s="7"/>
      <c r="P133" s="7"/>
      <c r="Q133" s="7"/>
      <c r="R133" s="7"/>
      <c r="S133" s="7"/>
      <c r="T133" s="7"/>
      <c r="U133" s="7"/>
      <c r="V133" s="7"/>
      <c r="W133" s="7"/>
      <c r="X133" s="7"/>
      <c r="Y133" s="9"/>
      <c r="Z133" s="7"/>
      <c r="AA133" s="7"/>
    </row>
    <row r="134" spans="1:27" s="8" customFormat="1" hidden="1" x14ac:dyDescent="0.25">
      <c r="A134" s="7"/>
      <c r="B134" s="7"/>
      <c r="C134" s="7"/>
      <c r="D134" s="19">
        <v>2009</v>
      </c>
      <c r="E134" s="7"/>
      <c r="F134" s="7"/>
      <c r="G134" s="7"/>
      <c r="H134" s="7"/>
      <c r="I134" s="7"/>
      <c r="J134" s="7"/>
      <c r="K134" s="7"/>
      <c r="L134" s="7"/>
      <c r="M134" s="7"/>
      <c r="N134" s="7"/>
      <c r="O134" s="7"/>
      <c r="P134" s="7"/>
      <c r="Q134" s="7"/>
      <c r="R134" s="7"/>
      <c r="S134" s="7"/>
      <c r="T134" s="7"/>
      <c r="U134" s="7"/>
      <c r="V134" s="7"/>
      <c r="W134" s="7"/>
      <c r="X134" s="7"/>
      <c r="Y134" s="9"/>
      <c r="Z134" s="7"/>
      <c r="AA134" s="7"/>
    </row>
    <row r="135" spans="1:27" s="8" customFormat="1" hidden="1" x14ac:dyDescent="0.25">
      <c r="A135" s="7"/>
      <c r="B135" s="7"/>
      <c r="C135" s="7"/>
      <c r="D135" s="19">
        <v>2010</v>
      </c>
      <c r="E135" s="7"/>
      <c r="F135" s="7"/>
      <c r="G135" s="7"/>
      <c r="H135" s="7"/>
      <c r="I135" s="7"/>
      <c r="J135" s="7"/>
      <c r="K135" s="7"/>
      <c r="L135" s="7"/>
      <c r="M135" s="7"/>
      <c r="N135" s="7"/>
      <c r="O135" s="7"/>
      <c r="P135" s="7"/>
      <c r="Q135" s="7"/>
      <c r="R135" s="7"/>
      <c r="S135" s="7"/>
      <c r="T135" s="7"/>
      <c r="U135" s="7"/>
      <c r="V135" s="7"/>
      <c r="W135" s="7"/>
      <c r="X135" s="7"/>
      <c r="Y135" s="9"/>
      <c r="Z135" s="7"/>
      <c r="AA135" s="7"/>
    </row>
    <row r="136" spans="1:27" s="8" customFormat="1" hidden="1" x14ac:dyDescent="0.25">
      <c r="A136" s="7"/>
      <c r="B136" s="7"/>
      <c r="C136" s="7"/>
      <c r="D136" s="19">
        <v>2011</v>
      </c>
      <c r="E136" s="7"/>
      <c r="F136" s="7"/>
      <c r="G136" s="7"/>
      <c r="H136" s="7"/>
      <c r="I136" s="7"/>
      <c r="J136" s="7"/>
      <c r="K136" s="7"/>
      <c r="L136" s="7"/>
      <c r="M136" s="7"/>
      <c r="N136" s="7"/>
      <c r="O136" s="7"/>
      <c r="P136" s="7"/>
      <c r="Q136" s="7"/>
      <c r="R136" s="7"/>
      <c r="S136" s="7"/>
      <c r="T136" s="7"/>
      <c r="U136" s="7"/>
      <c r="V136" s="7"/>
      <c r="W136" s="7"/>
      <c r="X136" s="7"/>
      <c r="Y136" s="9"/>
      <c r="Z136" s="7"/>
      <c r="AA136" s="7"/>
    </row>
    <row r="137" spans="1:27" s="8" customFormat="1" hidden="1" x14ac:dyDescent="0.25">
      <c r="A137" s="7"/>
      <c r="B137" s="7"/>
      <c r="C137" s="7"/>
      <c r="D137" s="19">
        <v>2012</v>
      </c>
      <c r="E137" s="7"/>
      <c r="F137" s="7"/>
      <c r="G137" s="7"/>
      <c r="H137" s="7"/>
      <c r="I137" s="7"/>
      <c r="J137" s="7"/>
      <c r="K137" s="7"/>
      <c r="L137" s="7"/>
      <c r="M137" s="7"/>
      <c r="N137" s="7"/>
      <c r="O137" s="7"/>
      <c r="P137" s="7"/>
      <c r="Q137" s="7"/>
      <c r="R137" s="7"/>
      <c r="S137" s="7"/>
      <c r="T137" s="7"/>
      <c r="U137" s="7"/>
      <c r="V137" s="7"/>
      <c r="W137" s="7"/>
      <c r="X137" s="7"/>
      <c r="Y137" s="9"/>
      <c r="Z137" s="7"/>
      <c r="AA137" s="7"/>
    </row>
    <row r="138" spans="1:27" s="8" customFormat="1" hidden="1" x14ac:dyDescent="0.25">
      <c r="A138" s="7"/>
      <c r="B138" s="7"/>
      <c r="C138" s="7"/>
      <c r="D138" s="19">
        <v>2013</v>
      </c>
      <c r="E138" s="7"/>
      <c r="F138" s="7"/>
      <c r="G138" s="7"/>
      <c r="H138" s="7"/>
      <c r="I138" s="7"/>
      <c r="J138" s="7"/>
      <c r="K138" s="7"/>
      <c r="L138" s="7"/>
      <c r="M138" s="7"/>
      <c r="N138" s="7"/>
      <c r="O138" s="7"/>
      <c r="P138" s="7"/>
      <c r="Q138" s="7"/>
      <c r="R138" s="7"/>
      <c r="S138" s="7"/>
      <c r="T138" s="7"/>
      <c r="U138" s="7"/>
      <c r="V138" s="7"/>
      <c r="W138" s="7"/>
      <c r="X138" s="7"/>
      <c r="Y138" s="9"/>
      <c r="Z138" s="7"/>
      <c r="AA138" s="7"/>
    </row>
    <row r="139" spans="1:27" s="8" customFormat="1" hidden="1" x14ac:dyDescent="0.25">
      <c r="A139" s="7"/>
      <c r="B139" s="7"/>
      <c r="C139" s="7"/>
      <c r="D139" s="19">
        <v>2014</v>
      </c>
      <c r="E139" s="7"/>
      <c r="F139" s="7"/>
      <c r="G139" s="7"/>
      <c r="H139" s="7"/>
      <c r="I139" s="7"/>
      <c r="J139" s="7"/>
      <c r="K139" s="7"/>
      <c r="L139" s="7"/>
      <c r="M139" s="7"/>
      <c r="N139" s="7"/>
      <c r="O139" s="7"/>
      <c r="P139" s="7"/>
      <c r="Q139" s="7"/>
      <c r="R139" s="7"/>
      <c r="S139" s="7"/>
      <c r="T139" s="7"/>
      <c r="U139" s="7"/>
      <c r="V139" s="7"/>
      <c r="W139" s="7"/>
      <c r="X139" s="7"/>
      <c r="Y139" s="9"/>
      <c r="Z139" s="7"/>
      <c r="AA139" s="7"/>
    </row>
    <row r="140" spans="1:27" s="8" customFormat="1" hidden="1" x14ac:dyDescent="0.25">
      <c r="A140" s="7"/>
      <c r="B140" s="7"/>
      <c r="C140" s="7"/>
      <c r="D140" s="19">
        <v>2015</v>
      </c>
      <c r="E140" s="7"/>
      <c r="F140" s="7"/>
      <c r="G140" s="7"/>
      <c r="H140" s="7"/>
      <c r="I140" s="7"/>
      <c r="J140" s="7"/>
      <c r="K140" s="7"/>
      <c r="L140" s="7"/>
      <c r="M140" s="7"/>
      <c r="N140" s="7"/>
      <c r="O140" s="7"/>
      <c r="P140" s="7"/>
      <c r="Q140" s="7"/>
      <c r="R140" s="7"/>
      <c r="S140" s="7"/>
      <c r="T140" s="7"/>
      <c r="U140" s="7"/>
      <c r="V140" s="7"/>
      <c r="W140" s="7"/>
      <c r="X140" s="7"/>
      <c r="Y140" s="9"/>
      <c r="Z140" s="7"/>
      <c r="AA140" s="7"/>
    </row>
    <row r="141" spans="1:27" s="8" customFormat="1" hidden="1" x14ac:dyDescent="0.25">
      <c r="A141" s="7"/>
      <c r="B141" s="7"/>
      <c r="C141" s="7"/>
      <c r="D141" s="19">
        <v>2016</v>
      </c>
      <c r="E141" s="7"/>
      <c r="F141" s="7"/>
      <c r="G141" s="7"/>
      <c r="H141" s="7"/>
      <c r="I141" s="7"/>
      <c r="J141" s="7"/>
      <c r="K141" s="7"/>
      <c r="L141" s="7"/>
      <c r="M141" s="7"/>
      <c r="N141" s="7"/>
      <c r="O141" s="7"/>
      <c r="P141" s="7"/>
      <c r="Q141" s="7"/>
      <c r="R141" s="7"/>
      <c r="S141" s="7"/>
      <c r="T141" s="7"/>
      <c r="U141" s="7"/>
      <c r="V141" s="7"/>
      <c r="W141" s="7"/>
      <c r="X141" s="7"/>
      <c r="Y141" s="9"/>
      <c r="Z141" s="7"/>
      <c r="AA141" s="7"/>
    </row>
    <row r="142" spans="1:27" s="8" customFormat="1" hidden="1" x14ac:dyDescent="0.25">
      <c r="A142" s="7"/>
      <c r="B142" s="7"/>
      <c r="C142" s="7"/>
      <c r="D142" s="19">
        <v>2017</v>
      </c>
      <c r="E142" s="7"/>
      <c r="F142" s="7"/>
      <c r="G142" s="7"/>
      <c r="H142" s="7"/>
      <c r="I142" s="7"/>
      <c r="J142" s="7"/>
      <c r="K142" s="7"/>
      <c r="L142" s="7"/>
      <c r="M142" s="7"/>
      <c r="N142" s="7"/>
      <c r="O142" s="7"/>
      <c r="P142" s="7"/>
      <c r="Q142" s="7"/>
      <c r="R142" s="7"/>
      <c r="S142" s="7"/>
      <c r="T142" s="7"/>
      <c r="U142" s="7"/>
      <c r="V142" s="7"/>
      <c r="W142" s="7"/>
      <c r="X142" s="7"/>
      <c r="Y142" s="9"/>
      <c r="Z142" s="7"/>
      <c r="AA142" s="7"/>
    </row>
    <row r="143" spans="1:27" s="8" customFormat="1" hidden="1" x14ac:dyDescent="0.25">
      <c r="A143" s="7"/>
      <c r="B143" s="7"/>
      <c r="C143" s="7"/>
      <c r="D143" s="19">
        <v>2018</v>
      </c>
      <c r="E143" s="7"/>
      <c r="F143" s="7"/>
      <c r="G143" s="7"/>
      <c r="H143" s="7"/>
      <c r="I143" s="7"/>
      <c r="J143" s="7"/>
      <c r="K143" s="7"/>
      <c r="L143" s="7"/>
      <c r="M143" s="7"/>
      <c r="N143" s="7"/>
      <c r="O143" s="7"/>
      <c r="P143" s="7"/>
      <c r="Q143" s="7"/>
      <c r="R143" s="7"/>
      <c r="S143" s="7"/>
      <c r="T143" s="7"/>
      <c r="U143" s="7"/>
      <c r="V143" s="7"/>
      <c r="W143" s="7"/>
      <c r="X143" s="7"/>
      <c r="Y143" s="9"/>
      <c r="Z143" s="7"/>
      <c r="AA143" s="7"/>
    </row>
    <row r="144" spans="1:27" s="8" customFormat="1" hidden="1" x14ac:dyDescent="0.25">
      <c r="A144" s="7"/>
      <c r="B144" s="7"/>
      <c r="C144" s="7"/>
      <c r="D144" s="19">
        <v>2019</v>
      </c>
      <c r="E144" s="7"/>
      <c r="F144" s="7"/>
      <c r="G144" s="7"/>
      <c r="H144" s="7"/>
      <c r="I144" s="7"/>
      <c r="J144" s="7"/>
      <c r="K144" s="7"/>
      <c r="L144" s="7"/>
      <c r="M144" s="7"/>
      <c r="N144" s="7"/>
      <c r="O144" s="7"/>
      <c r="P144" s="7"/>
      <c r="Q144" s="7"/>
      <c r="R144" s="7"/>
      <c r="S144" s="7"/>
      <c r="T144" s="7"/>
      <c r="U144" s="7"/>
      <c r="V144" s="7"/>
      <c r="W144" s="7"/>
      <c r="X144" s="7"/>
      <c r="Y144" s="9"/>
      <c r="Z144" s="7"/>
      <c r="AA144" s="7"/>
    </row>
    <row r="145" spans="1:27" s="8" customFormat="1" ht="15.75" hidden="1" thickBot="1" x14ac:dyDescent="0.3">
      <c r="A145" s="7"/>
      <c r="B145" s="7"/>
      <c r="C145" s="7"/>
      <c r="D145" s="12">
        <v>2020</v>
      </c>
      <c r="E145" s="7"/>
      <c r="F145" s="7"/>
      <c r="G145" s="7"/>
      <c r="H145" s="7"/>
      <c r="I145" s="7"/>
      <c r="J145" s="7"/>
      <c r="K145" s="7"/>
      <c r="L145" s="7"/>
      <c r="M145" s="7"/>
      <c r="N145" s="7"/>
      <c r="O145" s="7"/>
      <c r="P145" s="7"/>
      <c r="Q145" s="7"/>
      <c r="R145" s="7"/>
      <c r="S145" s="7"/>
      <c r="T145" s="7"/>
      <c r="U145" s="7"/>
      <c r="V145" s="7"/>
      <c r="W145" s="7"/>
      <c r="X145" s="7"/>
      <c r="Y145" s="9"/>
      <c r="Z145" s="7"/>
      <c r="AA145" s="7"/>
    </row>
    <row r="146" spans="1:27" s="8" customFormat="1" hidden="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9"/>
      <c r="Z146" s="7"/>
      <c r="AA146" s="7"/>
    </row>
    <row r="147" spans="1:27" s="8" customForma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9"/>
      <c r="Z147" s="7"/>
      <c r="AA147" s="7"/>
    </row>
    <row r="148" spans="1:27" s="8" customForma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9"/>
      <c r="Z148" s="7"/>
      <c r="AA148" s="7"/>
    </row>
    <row r="149" spans="1:27" s="8" customForma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9"/>
      <c r="Z149" s="7"/>
      <c r="AA149" s="7"/>
    </row>
    <row r="150" spans="1:27" s="8" customFormat="1" x14ac:dyDescent="0.25">
      <c r="A150" s="7"/>
      <c r="B150" s="7"/>
      <c r="C150" s="7"/>
      <c r="D150" s="7"/>
      <c r="E150" s="7"/>
      <c r="F150" s="7"/>
      <c r="G150" s="7"/>
      <c r="H150" s="7"/>
      <c r="I150" s="86"/>
      <c r="J150" s="86"/>
      <c r="K150" s="7"/>
      <c r="L150" s="7"/>
      <c r="M150" s="7"/>
      <c r="N150" s="7"/>
      <c r="O150" s="7"/>
      <c r="P150" s="7"/>
      <c r="Q150" s="7"/>
      <c r="R150" s="7"/>
      <c r="S150" s="7"/>
      <c r="T150" s="7"/>
      <c r="U150" s="7"/>
      <c r="V150" s="7"/>
      <c r="W150" s="7"/>
      <c r="X150" s="7"/>
      <c r="Y150" s="9"/>
      <c r="Z150" s="7"/>
      <c r="AA150" s="7"/>
    </row>
    <row r="151" spans="1:27" s="8" customForma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9"/>
      <c r="Z151" s="7"/>
      <c r="AA151" s="7"/>
    </row>
    <row r="152" spans="1:27" s="8" customForma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9"/>
      <c r="Z152" s="7"/>
      <c r="AA152" s="7"/>
    </row>
    <row r="153" spans="1:27" s="8" customForma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9"/>
      <c r="Z153" s="7"/>
      <c r="AA153" s="7"/>
    </row>
    <row r="154" spans="1:27" s="8" customForma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9"/>
      <c r="Z154" s="7"/>
      <c r="AA154" s="7"/>
    </row>
    <row r="155" spans="1:27" s="8" customForma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9"/>
      <c r="Z155" s="7"/>
      <c r="AA155" s="7"/>
    </row>
    <row r="156" spans="1:27" s="8" customForma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9"/>
      <c r="Z156" s="7"/>
      <c r="AA156" s="7"/>
    </row>
    <row r="157" spans="1:27" s="8" customForma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9"/>
      <c r="Z157" s="7"/>
      <c r="AA157" s="7"/>
    </row>
    <row r="158" spans="1:27" s="8" customForma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9"/>
      <c r="Z158" s="7"/>
      <c r="AA158" s="7"/>
    </row>
    <row r="159" spans="1:27" s="8" customForma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9"/>
      <c r="Z159" s="7"/>
      <c r="AA159" s="7"/>
    </row>
    <row r="160" spans="1:27" s="8" customForma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9"/>
      <c r="Z160" s="7"/>
      <c r="AA160" s="7"/>
    </row>
    <row r="161" spans="1:27" s="8" customForma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9"/>
      <c r="Z161" s="7"/>
      <c r="AA161" s="7"/>
    </row>
    <row r="162" spans="1:27" s="8" customForma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9"/>
      <c r="Z162" s="7"/>
      <c r="AA162" s="7"/>
    </row>
    <row r="163" spans="1:27" s="8" customForma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9"/>
      <c r="Z163" s="7"/>
      <c r="AA163" s="7"/>
    </row>
    <row r="164" spans="1:27" s="8" customForma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9"/>
      <c r="Z164" s="7"/>
      <c r="AA164" s="7"/>
    </row>
    <row r="165" spans="1:27" s="8" customForma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9"/>
      <c r="Z165" s="7"/>
      <c r="AA165" s="7"/>
    </row>
    <row r="166" spans="1:27" s="8" customForma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9"/>
      <c r="Z166" s="7"/>
      <c r="AA166" s="7"/>
    </row>
    <row r="167" spans="1:27" s="8" customForma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9"/>
      <c r="Z167" s="7"/>
      <c r="AA167" s="7"/>
    </row>
    <row r="168" spans="1:27" s="8" customForma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9"/>
      <c r="Z168" s="7"/>
      <c r="AA168" s="7"/>
    </row>
    <row r="169" spans="1:27" s="8" customForma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9"/>
      <c r="Z169" s="7"/>
      <c r="AA169" s="7"/>
    </row>
    <row r="170" spans="1:27" s="8" customForma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9"/>
      <c r="Z170" s="7"/>
      <c r="AA170" s="7"/>
    </row>
    <row r="171" spans="1:27" s="8" customForma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9"/>
      <c r="Z171" s="7"/>
      <c r="AA171" s="7"/>
    </row>
    <row r="172" spans="1:27" s="8" customForma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9"/>
      <c r="Z172" s="7"/>
      <c r="AA172" s="7"/>
    </row>
    <row r="173" spans="1:27" s="8" customForma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9"/>
      <c r="Z173" s="7"/>
      <c r="AA173" s="7"/>
    </row>
    <row r="174" spans="1:27" s="8" customForma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9"/>
      <c r="Z174" s="7"/>
      <c r="AA174" s="7"/>
    </row>
    <row r="175" spans="1:27" s="8" customForma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9"/>
      <c r="Z175" s="7"/>
      <c r="AA175" s="7"/>
    </row>
    <row r="176" spans="1:27" s="8" customForma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9"/>
      <c r="Z176" s="7"/>
      <c r="AA176" s="7"/>
    </row>
    <row r="177" spans="1:27" s="8" customForma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9"/>
      <c r="Z177" s="7"/>
      <c r="AA177" s="7"/>
    </row>
    <row r="178" spans="1:27" s="8" customForma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9"/>
      <c r="Z178" s="7"/>
      <c r="AA178" s="7"/>
    </row>
    <row r="179" spans="1:27" s="8" customForma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9"/>
      <c r="Z179" s="7"/>
      <c r="AA179" s="7"/>
    </row>
    <row r="180" spans="1:27" s="8" customForma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9"/>
      <c r="Z180" s="7"/>
      <c r="AA180" s="7"/>
    </row>
    <row r="181" spans="1:27" s="8" customForma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9"/>
      <c r="Z181" s="7"/>
      <c r="AA181" s="7"/>
    </row>
    <row r="182" spans="1:27" s="8" customForma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9"/>
      <c r="Z182" s="7"/>
      <c r="AA182" s="7"/>
    </row>
    <row r="183" spans="1:27" s="8" customForma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9"/>
      <c r="Z183" s="7"/>
      <c r="AA183" s="7"/>
    </row>
    <row r="184" spans="1:27" s="8" customForma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9"/>
      <c r="Z184" s="7"/>
      <c r="AA184" s="7"/>
    </row>
    <row r="185" spans="1:27" s="8" customForma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9"/>
      <c r="Z185" s="7"/>
      <c r="AA185" s="7"/>
    </row>
    <row r="186" spans="1:27" s="8" customForma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9"/>
      <c r="Z186" s="7"/>
      <c r="AA186" s="7"/>
    </row>
    <row r="187" spans="1:27" s="8" customForma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9"/>
      <c r="Z187" s="7"/>
      <c r="AA187" s="7"/>
    </row>
    <row r="188" spans="1:27" s="8" customForma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9"/>
      <c r="Z188" s="7"/>
      <c r="AA188" s="7"/>
    </row>
    <row r="189" spans="1:27" s="8" customForma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9"/>
      <c r="Z189" s="7"/>
      <c r="AA189" s="7"/>
    </row>
    <row r="190" spans="1:27" s="8" customForma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9"/>
      <c r="Z190" s="7"/>
      <c r="AA190" s="7"/>
    </row>
    <row r="191" spans="1:27" s="8" customForma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9"/>
      <c r="Z191" s="7"/>
      <c r="AA191" s="7"/>
    </row>
    <row r="192" spans="1:27" s="8" customForma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9"/>
      <c r="Z192" s="7"/>
      <c r="AA192" s="7"/>
    </row>
    <row r="193" spans="1:27" s="8" customForma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9"/>
      <c r="Z193" s="7"/>
      <c r="AA193" s="7"/>
    </row>
    <row r="194" spans="1:27" s="8" customForma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9"/>
      <c r="Z194" s="7"/>
      <c r="AA194" s="7"/>
    </row>
    <row r="195" spans="1:27" s="8" customForma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9"/>
      <c r="Z195" s="7"/>
      <c r="AA195" s="7"/>
    </row>
    <row r="196" spans="1:27" s="8" customForma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9"/>
      <c r="Z196" s="7"/>
      <c r="AA196" s="7"/>
    </row>
    <row r="197" spans="1:27" s="8" customForma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9"/>
      <c r="Z197" s="7"/>
      <c r="AA197" s="7"/>
    </row>
    <row r="198" spans="1:27" s="8" customForma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9"/>
      <c r="Z198" s="7"/>
      <c r="AA198" s="7"/>
    </row>
    <row r="199" spans="1:27" s="8" customForma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9"/>
      <c r="Z199" s="7"/>
      <c r="AA199" s="7"/>
    </row>
    <row r="200" spans="1:27" s="8" customForma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9"/>
      <c r="Z200" s="7"/>
      <c r="AA200" s="7"/>
    </row>
    <row r="201" spans="1:27" s="8" customForma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9"/>
      <c r="Z201" s="7"/>
      <c r="AA201" s="7"/>
    </row>
    <row r="202" spans="1:27" s="8" customForma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9"/>
      <c r="Z202" s="7"/>
      <c r="AA202" s="7"/>
    </row>
    <row r="203" spans="1:27" s="8" customForma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9"/>
      <c r="Z203" s="7"/>
      <c r="AA203" s="7"/>
    </row>
    <row r="204" spans="1:27" s="8" customForma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9"/>
      <c r="Z204" s="7"/>
      <c r="AA204" s="7"/>
    </row>
    <row r="205" spans="1:27" s="8" customForma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9"/>
      <c r="Z205" s="7"/>
      <c r="AA205" s="7"/>
    </row>
    <row r="206" spans="1:27" s="8" customForma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9"/>
      <c r="Z206" s="7"/>
      <c r="AA206" s="7"/>
    </row>
    <row r="207" spans="1:27" s="8" customForma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9"/>
      <c r="Z207" s="7"/>
      <c r="AA207" s="7"/>
    </row>
    <row r="208" spans="1:27" s="8" customForma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9"/>
      <c r="Z208" s="7"/>
      <c r="AA208" s="7"/>
    </row>
    <row r="209" spans="1:27" s="8" customForma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9"/>
      <c r="Z209" s="7"/>
      <c r="AA209" s="7"/>
    </row>
    <row r="210" spans="1:27" s="8" customForma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9"/>
      <c r="Z210" s="7"/>
      <c r="AA210" s="7"/>
    </row>
    <row r="211" spans="1:27" s="8" customForma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9"/>
      <c r="Z211" s="7"/>
      <c r="AA211" s="7"/>
    </row>
    <row r="212" spans="1:27" s="8" customForma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9"/>
      <c r="Z212" s="7"/>
      <c r="AA212" s="7"/>
    </row>
    <row r="213" spans="1:27" s="8" customForma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9"/>
      <c r="Z213" s="7"/>
      <c r="AA213" s="7"/>
    </row>
    <row r="214" spans="1:27" s="8" customForma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9"/>
      <c r="Z214" s="7"/>
      <c r="AA214" s="7"/>
    </row>
    <row r="215" spans="1:27" s="8" customForma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9"/>
      <c r="Z215" s="7"/>
      <c r="AA215" s="7"/>
    </row>
  </sheetData>
  <mergeCells count="1">
    <mergeCell ref="A1:W1"/>
  </mergeCells>
  <conditionalFormatting sqref="A3:XFD3">
    <cfRule type="containsText" dxfId="196" priority="1" operator="containsText" text="No">
      <formula>NOT(ISERROR(SEARCH("No",A3)))</formula>
    </cfRule>
  </conditionalFormatting>
  <conditionalFormatting sqref="J3">
    <cfRule type="cellIs" dxfId="195" priority="3" operator="lessThan">
      <formula>21</formula>
    </cfRule>
  </conditionalFormatting>
  <conditionalFormatting sqref="L3:M3">
    <cfRule type="cellIs" dxfId="194" priority="2" operator="lessThan">
      <formula>21</formula>
    </cfRule>
  </conditionalFormatting>
  <pageMargins left="0.7" right="0.7"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D229"/>
  <sheetViews>
    <sheetView workbookViewId="0">
      <selection sqref="A1:C1"/>
    </sheetView>
  </sheetViews>
  <sheetFormatPr defaultColWidth="9.140625" defaultRowHeight="13.5" x14ac:dyDescent="0.3"/>
  <cols>
    <col min="1" max="1" width="5.5703125" style="2" customWidth="1"/>
    <col min="2" max="2" width="48.140625" style="2" customWidth="1"/>
    <col min="3" max="3" width="55.140625" style="2" customWidth="1"/>
    <col min="4" max="4" width="2.5703125" style="2" customWidth="1"/>
    <col min="5" max="5" width="22.5703125" style="41" hidden="1" customWidth="1"/>
    <col min="6" max="6" width="17.85546875" style="41" hidden="1" customWidth="1"/>
    <col min="7" max="8" width="9.140625" style="41" hidden="1" customWidth="1"/>
    <col min="9" max="12" width="0" style="41" hidden="1" customWidth="1"/>
    <col min="13" max="56" width="9.140625" style="41"/>
    <col min="57" max="16384" width="9.140625" style="2"/>
  </cols>
  <sheetData>
    <row r="1" spans="1:11" ht="81.75" customHeight="1" x14ac:dyDescent="0.3">
      <c r="A1" s="305" t="s">
        <v>195</v>
      </c>
      <c r="B1" s="306"/>
      <c r="C1" s="306"/>
      <c r="D1" s="96"/>
      <c r="E1" s="6"/>
      <c r="F1" s="7"/>
    </row>
    <row r="2" spans="1:11" x14ac:dyDescent="0.3">
      <c r="A2" s="26" t="s">
        <v>66</v>
      </c>
      <c r="B2" s="27" t="s">
        <v>67</v>
      </c>
      <c r="C2" s="27" t="s">
        <v>68</v>
      </c>
      <c r="D2" s="28"/>
      <c r="E2" s="20" t="s">
        <v>69</v>
      </c>
      <c r="F2" s="20" t="s">
        <v>70</v>
      </c>
    </row>
    <row r="3" spans="1:11" x14ac:dyDescent="0.3">
      <c r="A3" s="57"/>
      <c r="B3" s="62"/>
      <c r="C3" s="45"/>
      <c r="D3" s="46"/>
    </row>
    <row r="4" spans="1:11" ht="15" x14ac:dyDescent="0.3">
      <c r="A4" s="36">
        <v>8.1</v>
      </c>
      <c r="B4" s="53" t="s">
        <v>196</v>
      </c>
      <c r="C4" s="159">
        <v>1</v>
      </c>
      <c r="D4" s="69" t="str">
        <f>IF(C4&gt;1.5,"X","√")</f>
        <v>√</v>
      </c>
      <c r="E4" s="23" t="s">
        <v>86</v>
      </c>
      <c r="F4" s="22" t="s">
        <v>91</v>
      </c>
      <c r="G4" s="41">
        <f>C4</f>
        <v>1</v>
      </c>
      <c r="K4" s="8" t="s">
        <v>191</v>
      </c>
    </row>
    <row r="5" spans="1:11" ht="4.5" customHeight="1" x14ac:dyDescent="0.3">
      <c r="A5" s="36"/>
      <c r="B5" s="63"/>
      <c r="C5" s="159"/>
      <c r="D5" s="46"/>
    </row>
    <row r="6" spans="1:11" ht="27" x14ac:dyDescent="0.3">
      <c r="A6" s="36">
        <v>8.1999999999999993</v>
      </c>
      <c r="B6" s="54" t="s">
        <v>197</v>
      </c>
      <c r="C6" s="198">
        <v>1</v>
      </c>
      <c r="D6" s="69" t="str">
        <f>IF(C6&gt;1.5,"X","√")</f>
        <v>√</v>
      </c>
      <c r="E6" s="23" t="s">
        <v>86</v>
      </c>
      <c r="F6" s="22" t="s">
        <v>91</v>
      </c>
      <c r="G6" s="41">
        <f>C6</f>
        <v>1</v>
      </c>
    </row>
    <row r="7" spans="1:11" ht="4.5" customHeight="1" thickBot="1" x14ac:dyDescent="0.35">
      <c r="A7" s="36"/>
      <c r="B7" s="63"/>
      <c r="C7" s="159"/>
      <c r="D7" s="46"/>
    </row>
    <row r="8" spans="1:11" ht="14.25" thickBot="1" x14ac:dyDescent="0.35">
      <c r="A8" s="36">
        <v>8.3000000000000007</v>
      </c>
      <c r="B8" s="37" t="s">
        <v>198</v>
      </c>
      <c r="C8" s="141"/>
      <c r="D8" s="69" t="str">
        <f>IF(C8=0,"X","√")</f>
        <v>X</v>
      </c>
      <c r="E8" s="23" t="s">
        <v>199</v>
      </c>
      <c r="F8" s="22" t="s">
        <v>91</v>
      </c>
      <c r="G8" s="69" t="str">
        <f>IF(C8=0,"X","1")</f>
        <v>X</v>
      </c>
    </row>
    <row r="9" spans="1:11" ht="5.0999999999999996" customHeight="1" thickBot="1" x14ac:dyDescent="0.35">
      <c r="A9" s="36"/>
      <c r="B9" s="64"/>
      <c r="C9" s="45"/>
      <c r="D9" s="46"/>
    </row>
    <row r="10" spans="1:11" ht="41.25" customHeight="1" thickBot="1" x14ac:dyDescent="0.35">
      <c r="A10" s="32">
        <v>8.4</v>
      </c>
      <c r="B10" s="31" t="s">
        <v>200</v>
      </c>
      <c r="C10" s="214"/>
      <c r="D10" s="46"/>
      <c r="E10" s="217" t="s">
        <v>145</v>
      </c>
      <c r="F10" s="218" t="s">
        <v>73</v>
      </c>
    </row>
    <row r="11" spans="1:11" ht="4.3499999999999996" customHeight="1" x14ac:dyDescent="0.3">
      <c r="A11" s="32"/>
      <c r="B11" s="235"/>
      <c r="C11" s="65"/>
      <c r="D11" s="46"/>
    </row>
    <row r="12" spans="1:11" ht="43.9" customHeight="1" x14ac:dyDescent="0.3">
      <c r="A12" s="32">
        <v>8.5</v>
      </c>
      <c r="B12" s="31" t="s">
        <v>201</v>
      </c>
      <c r="C12" s="198">
        <v>1</v>
      </c>
      <c r="D12" s="46"/>
      <c r="E12" s="217" t="s">
        <v>86</v>
      </c>
      <c r="F12" s="218" t="s">
        <v>73</v>
      </c>
    </row>
    <row r="13" spans="1:11" ht="3" customHeight="1" thickBot="1" x14ac:dyDescent="0.35">
      <c r="A13" s="32"/>
      <c r="B13" s="235"/>
      <c r="C13" s="65"/>
      <c r="D13" s="46"/>
    </row>
    <row r="14" spans="1:11" ht="43.5" customHeight="1" thickBot="1" x14ac:dyDescent="0.35">
      <c r="A14" s="32">
        <v>8.6</v>
      </c>
      <c r="B14" s="31" t="s">
        <v>202</v>
      </c>
      <c r="C14" s="214"/>
      <c r="D14" s="46"/>
      <c r="E14" s="217" t="s">
        <v>145</v>
      </c>
      <c r="F14" s="218" t="s">
        <v>73</v>
      </c>
    </row>
    <row r="15" spans="1:11" s="41" customFormat="1" ht="4.3499999999999996" customHeight="1" thickBot="1" x14ac:dyDescent="0.35">
      <c r="A15" s="32"/>
      <c r="B15" s="238"/>
      <c r="C15" s="65"/>
      <c r="D15" s="46"/>
      <c r="E15" s="23"/>
      <c r="F15" s="22"/>
    </row>
    <row r="16" spans="1:11" s="41" customFormat="1" ht="37.5" customHeight="1" thickBot="1" x14ac:dyDescent="0.35">
      <c r="A16" s="213">
        <v>8.6999999999999993</v>
      </c>
      <c r="B16" s="31" t="s">
        <v>203</v>
      </c>
      <c r="C16" s="214"/>
      <c r="D16" s="46"/>
      <c r="E16" s="217" t="s">
        <v>145</v>
      </c>
      <c r="F16" s="218" t="s">
        <v>73</v>
      </c>
    </row>
    <row r="17" spans="1:13" s="41" customFormat="1" ht="4.3499999999999996" customHeight="1" thickBot="1" x14ac:dyDescent="0.35">
      <c r="A17" s="66"/>
      <c r="B17" s="31"/>
      <c r="C17" s="65"/>
      <c r="D17" s="46"/>
    </row>
    <row r="18" spans="1:13" s="41" customFormat="1" ht="40.5" customHeight="1" thickBot="1" x14ac:dyDescent="0.35">
      <c r="A18" s="213">
        <v>8.8000000000000007</v>
      </c>
      <c r="B18" s="31" t="s">
        <v>204</v>
      </c>
      <c r="C18" s="214"/>
      <c r="D18" s="46"/>
      <c r="E18" s="217" t="s">
        <v>145</v>
      </c>
      <c r="F18" s="218" t="s">
        <v>73</v>
      </c>
    </row>
    <row r="19" spans="1:13" s="41" customFormat="1" ht="4.3499999999999996" customHeight="1" x14ac:dyDescent="0.3">
      <c r="A19" s="66"/>
      <c r="B19" s="31"/>
      <c r="C19" s="65"/>
      <c r="D19" s="46"/>
    </row>
    <row r="20" spans="1:13" s="41" customFormat="1" ht="27" x14ac:dyDescent="0.3">
      <c r="A20" s="213">
        <v>8.9</v>
      </c>
      <c r="B20" s="31" t="s">
        <v>205</v>
      </c>
      <c r="C20" s="198">
        <v>1</v>
      </c>
      <c r="D20" s="46"/>
      <c r="E20" s="217" t="s">
        <v>86</v>
      </c>
      <c r="F20" s="218" t="s">
        <v>73</v>
      </c>
      <c r="H20" s="207"/>
      <c r="I20" s="207"/>
      <c r="J20" s="207"/>
      <c r="K20" s="8" t="s">
        <v>206</v>
      </c>
      <c r="L20" s="8"/>
      <c r="M20" s="8"/>
    </row>
    <row r="21" spans="1:13" s="41" customFormat="1" ht="4.3499999999999996" customHeight="1" x14ac:dyDescent="0.3">
      <c r="A21" s="66"/>
      <c r="B21" s="31"/>
      <c r="C21" s="65"/>
      <c r="D21" s="46"/>
    </row>
    <row r="22" spans="1:13" s="41" customFormat="1" ht="18" customHeight="1" x14ac:dyDescent="0.3">
      <c r="A22" s="215">
        <v>8.1</v>
      </c>
      <c r="B22" s="31" t="s">
        <v>207</v>
      </c>
      <c r="C22" s="198">
        <v>1</v>
      </c>
      <c r="D22" s="46"/>
      <c r="E22" s="217" t="s">
        <v>86</v>
      </c>
      <c r="F22" s="218" t="s">
        <v>73</v>
      </c>
      <c r="K22" s="8" t="s">
        <v>206</v>
      </c>
    </row>
    <row r="23" spans="1:13" s="41" customFormat="1" ht="5.0999999999999996" customHeight="1" thickBot="1" x14ac:dyDescent="0.35">
      <c r="A23" s="215"/>
      <c r="B23" s="31"/>
      <c r="C23" s="65"/>
      <c r="D23" s="46"/>
    </row>
    <row r="24" spans="1:13" s="41" customFormat="1" ht="27.75" thickBot="1" x14ac:dyDescent="0.35">
      <c r="A24" s="215">
        <v>8.11</v>
      </c>
      <c r="B24" s="31" t="s">
        <v>208</v>
      </c>
      <c r="C24" s="214"/>
      <c r="D24" s="46"/>
      <c r="E24" s="217" t="s">
        <v>86</v>
      </c>
      <c r="F24" s="218" t="s">
        <v>73</v>
      </c>
      <c r="K24" s="8" t="s">
        <v>206</v>
      </c>
    </row>
    <row r="25" spans="1:13" s="41" customFormat="1" ht="15.75" thickBot="1" x14ac:dyDescent="0.35">
      <c r="A25" s="59"/>
      <c r="B25" s="49"/>
      <c r="C25" s="49"/>
      <c r="D25" s="50"/>
      <c r="K25" s="8" t="s">
        <v>209</v>
      </c>
    </row>
    <row r="26" spans="1:13" s="41" customFormat="1" x14ac:dyDescent="0.3"/>
    <row r="27" spans="1:13" s="41" customFormat="1" ht="15.75" x14ac:dyDescent="0.3">
      <c r="B27" s="140"/>
      <c r="C27" s="139"/>
    </row>
    <row r="28" spans="1:13" s="41" customFormat="1" x14ac:dyDescent="0.3"/>
    <row r="29" spans="1:13" s="41" customFormat="1" x14ac:dyDescent="0.3"/>
    <row r="30" spans="1:13" s="41" customFormat="1" x14ac:dyDescent="0.3"/>
    <row r="31" spans="1:13" s="41" customFormat="1" x14ac:dyDescent="0.3"/>
    <row r="32" spans="1:13" s="41" customFormat="1" ht="14.25" hidden="1" thickBot="1" x14ac:dyDescent="0.35"/>
    <row r="33" spans="2:2" s="41" customFormat="1" hidden="1" x14ac:dyDescent="0.3">
      <c r="B33" s="51" t="s">
        <v>36</v>
      </c>
    </row>
    <row r="34" spans="2:2" s="41" customFormat="1" ht="14.25" hidden="1" thickBot="1" x14ac:dyDescent="0.35">
      <c r="B34" s="52" t="s">
        <v>37</v>
      </c>
    </row>
    <row r="35" spans="2:2" s="41" customFormat="1" hidden="1" x14ac:dyDescent="0.3"/>
    <row r="36" spans="2:2" s="41" customFormat="1" hidden="1" x14ac:dyDescent="0.3"/>
    <row r="37" spans="2:2" s="41" customFormat="1" hidden="1" x14ac:dyDescent="0.3"/>
    <row r="38" spans="2:2" s="41" customFormat="1" ht="14.25" hidden="1" thickBot="1" x14ac:dyDescent="0.35"/>
    <row r="39" spans="2:2" s="41" customFormat="1" ht="14.25" hidden="1" thickBot="1" x14ac:dyDescent="0.35">
      <c r="B39" s="67" t="str">
        <f>IF('A Company Info'!C32&lt;5,"Statement","Policy")</f>
        <v>Statement</v>
      </c>
    </row>
    <row r="40" spans="2:2" s="41" customFormat="1" hidden="1" x14ac:dyDescent="0.3"/>
    <row r="41" spans="2:2" s="41" customFormat="1" hidden="1" x14ac:dyDescent="0.3"/>
    <row r="42" spans="2:2" s="41" customFormat="1" x14ac:dyDescent="0.3"/>
    <row r="43" spans="2:2" s="41" customFormat="1" x14ac:dyDescent="0.3"/>
    <row r="44" spans="2:2" s="41" customFormat="1" x14ac:dyDescent="0.3"/>
    <row r="45" spans="2:2" s="41" customFormat="1" x14ac:dyDescent="0.3"/>
    <row r="46" spans="2:2" s="41" customFormat="1" x14ac:dyDescent="0.3"/>
    <row r="47" spans="2:2" s="41" customFormat="1" x14ac:dyDescent="0.3"/>
    <row r="48" spans="2:2"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row r="223" s="41" customFormat="1" x14ac:dyDescent="0.3"/>
    <row r="224" s="41" customFormat="1" x14ac:dyDescent="0.3"/>
    <row r="225" s="41" customFormat="1" x14ac:dyDescent="0.3"/>
    <row r="226" s="41" customFormat="1" x14ac:dyDescent="0.3"/>
    <row r="227" s="41" customFormat="1" x14ac:dyDescent="0.3"/>
    <row r="228" s="41" customFormat="1" x14ac:dyDescent="0.3"/>
    <row r="229" s="41" customFormat="1" x14ac:dyDescent="0.3"/>
  </sheetData>
  <sheetProtection algorithmName="SHA-512" hashValue="r7nv6bcUXMnZoEKQi3I28NIk6cILR0jFq8h8GCNiWHl7l4AQTaebjr8LZDCQzpf5GX6LVpkwpeBKOzTyw1MX0A==" saltValue="SsTxsyYt2dX2y9i1yXYuqg==" spinCount="100000" sheet="1" objects="1" scenarios="1"/>
  <mergeCells count="1">
    <mergeCell ref="A1:C1"/>
  </mergeCells>
  <conditionalFormatting sqref="D4">
    <cfRule type="containsText" dxfId="72" priority="27" operator="containsText" text="√">
      <formula>NOT(ISERROR(SEARCH("√",D4)))</formula>
    </cfRule>
    <cfRule type="containsText" dxfId="71" priority="28" operator="containsText" text="X">
      <formula>NOT(ISERROR(SEARCH("X",D4)))</formula>
    </cfRule>
  </conditionalFormatting>
  <conditionalFormatting sqref="D6">
    <cfRule type="containsText" dxfId="70" priority="25" operator="containsText" text="√">
      <formula>NOT(ISERROR(SEARCH("√",D6)))</formula>
    </cfRule>
    <cfRule type="containsText" dxfId="69" priority="26" operator="containsText" text="X">
      <formula>NOT(ISERROR(SEARCH("X",D6)))</formula>
    </cfRule>
  </conditionalFormatting>
  <conditionalFormatting sqref="D8">
    <cfRule type="containsText" dxfId="68" priority="1" operator="containsText" text="√">
      <formula>NOT(ISERROR(SEARCH("√",D8)))</formula>
    </cfRule>
    <cfRule type="containsText" dxfId="67" priority="2" operator="containsText" text="X">
      <formula>NOT(ISERROR(SEARCH("X",D8)))</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2</xdr:col>
                    <xdr:colOff>0</xdr:colOff>
                    <xdr:row>3</xdr:row>
                    <xdr:rowOff>9525</xdr:rowOff>
                  </from>
                  <to>
                    <xdr:col>3</xdr:col>
                    <xdr:colOff>0</xdr:colOff>
                    <xdr:row>4</xdr:row>
                    <xdr:rowOff>28575</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5363" r:id="rId6" name="Drop Down 3">
              <controlPr defaultSize="0" autoLine="0" autoPict="0">
                <anchor moveWithCells="1">
                  <from>
                    <xdr:col>2</xdr:col>
                    <xdr:colOff>0</xdr:colOff>
                    <xdr:row>11</xdr:row>
                    <xdr:rowOff>0</xdr:rowOff>
                  </from>
                  <to>
                    <xdr:col>3</xdr:col>
                    <xdr:colOff>0</xdr:colOff>
                    <xdr:row>11</xdr:row>
                    <xdr:rowOff>200025</xdr:rowOff>
                  </to>
                </anchor>
              </controlPr>
            </control>
          </mc:Choice>
        </mc:AlternateContent>
        <mc:AlternateContent xmlns:mc="http://schemas.openxmlformats.org/markup-compatibility/2006">
          <mc:Choice Requires="x14">
            <control shapeId="15364" r:id="rId7" name="Drop Down 4">
              <controlPr defaultSize="0" autoLine="0" autoPict="0">
                <anchor moveWithCells="1">
                  <from>
                    <xdr:col>2</xdr:col>
                    <xdr:colOff>0</xdr:colOff>
                    <xdr:row>19</xdr:row>
                    <xdr:rowOff>0</xdr:rowOff>
                  </from>
                  <to>
                    <xdr:col>3</xdr:col>
                    <xdr:colOff>0</xdr:colOff>
                    <xdr:row>19</xdr:row>
                    <xdr:rowOff>200025</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2</xdr:col>
                    <xdr:colOff>0</xdr:colOff>
                    <xdr:row>21</xdr:row>
                    <xdr:rowOff>0</xdr:rowOff>
                  </from>
                  <to>
                    <xdr:col>3</xdr:col>
                    <xdr:colOff>0</xdr:colOff>
                    <xdr:row>21</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4033-5EE4-465A-961B-BF59D9C88DCC}">
  <sheetPr codeName="Sheet13"/>
  <dimension ref="A1:AI271"/>
  <sheetViews>
    <sheetView workbookViewId="0">
      <selection activeCell="D45" sqref="D45"/>
    </sheetView>
  </sheetViews>
  <sheetFormatPr defaultColWidth="9.140625" defaultRowHeight="15" x14ac:dyDescent="0.25"/>
  <cols>
    <col min="1" max="1" width="5.7109375" style="239" customWidth="1"/>
    <col min="2" max="2" width="48.140625" style="239" customWidth="1"/>
    <col min="3" max="3" width="55.140625" style="239" customWidth="1"/>
    <col min="4" max="4" width="2.42578125" style="282" customWidth="1"/>
    <col min="5" max="5" width="24" style="208" hidden="1" customWidth="1"/>
    <col min="6" max="6" width="11.5703125" style="242" hidden="1" customWidth="1"/>
    <col min="7" max="7" width="18" style="242" hidden="1" customWidth="1"/>
    <col min="8" max="16" width="0" style="207" hidden="1" customWidth="1"/>
    <col min="17" max="35" width="9.140625" style="207"/>
    <col min="36" max="16384" width="9.140625" style="259"/>
  </cols>
  <sheetData>
    <row r="1" spans="1:11" ht="81" customHeight="1" x14ac:dyDescent="0.25">
      <c r="A1" s="316" t="s">
        <v>210</v>
      </c>
      <c r="B1" s="317"/>
      <c r="C1" s="317"/>
      <c r="D1" s="257"/>
      <c r="E1" s="258"/>
      <c r="K1" s="208"/>
    </row>
    <row r="2" spans="1:11" x14ac:dyDescent="0.25">
      <c r="A2" s="260" t="s">
        <v>66</v>
      </c>
      <c r="B2" s="189" t="s">
        <v>211</v>
      </c>
      <c r="C2" s="189" t="s">
        <v>68</v>
      </c>
      <c r="D2" s="261"/>
      <c r="E2" s="262" t="s">
        <v>69</v>
      </c>
      <c r="F2" s="262" t="s">
        <v>70</v>
      </c>
      <c r="G2" s="208"/>
    </row>
    <row r="3" spans="1:11" ht="27.75" customHeight="1" x14ac:dyDescent="0.25">
      <c r="A3" s="188">
        <v>9.1</v>
      </c>
      <c r="B3" s="142" t="s">
        <v>212</v>
      </c>
      <c r="C3" s="147">
        <v>1</v>
      </c>
      <c r="D3" s="264" t="str">
        <f>IF(C3&gt;1,"X","√")</f>
        <v>√</v>
      </c>
      <c r="E3" s="269"/>
      <c r="F3" s="268"/>
      <c r="G3" s="207"/>
    </row>
    <row r="4" spans="1:11" ht="15.75" thickBot="1" x14ac:dyDescent="0.3">
      <c r="A4" s="188"/>
      <c r="B4" s="142" t="s">
        <v>213</v>
      </c>
      <c r="D4" s="264"/>
      <c r="E4" s="269"/>
      <c r="F4" s="268"/>
      <c r="G4" s="207"/>
    </row>
    <row r="5" spans="1:11" ht="15.75" thickBot="1" x14ac:dyDescent="0.3">
      <c r="A5" s="188"/>
      <c r="B5" s="142" t="s">
        <v>214</v>
      </c>
      <c r="C5" s="141"/>
      <c r="D5" s="264" t="str">
        <f>IF(C5=0,"X","√")</f>
        <v>X</v>
      </c>
      <c r="E5" s="269"/>
      <c r="F5" s="268"/>
      <c r="G5" s="207"/>
    </row>
    <row r="6" spans="1:11" ht="4.5" customHeight="1" x14ac:dyDescent="0.25">
      <c r="A6" s="188"/>
      <c r="B6" s="142"/>
      <c r="C6" s="142"/>
      <c r="D6" s="264"/>
      <c r="E6" s="269"/>
      <c r="F6" s="268"/>
      <c r="G6" s="207"/>
    </row>
    <row r="7" spans="1:11" x14ac:dyDescent="0.25">
      <c r="A7" s="188"/>
      <c r="B7" s="142" t="s">
        <v>215</v>
      </c>
      <c r="D7" s="264" t="str">
        <f>IF(C170=TRUE,"X","√")</f>
        <v>√</v>
      </c>
      <c r="E7" s="268"/>
      <c r="F7" s="270"/>
      <c r="G7" s="207"/>
    </row>
    <row r="8" spans="1:11" x14ac:dyDescent="0.25">
      <c r="A8" s="260"/>
      <c r="B8" s="189"/>
      <c r="C8" s="189"/>
      <c r="D8" s="261"/>
      <c r="E8" s="262"/>
      <c r="F8" s="262"/>
      <c r="G8" s="208"/>
    </row>
    <row r="9" spans="1:11" x14ac:dyDescent="0.25">
      <c r="A9" s="260"/>
      <c r="B9" s="189"/>
      <c r="C9" s="189"/>
      <c r="D9" s="261"/>
      <c r="E9" s="262"/>
      <c r="F9" s="262"/>
      <c r="G9" s="208"/>
    </row>
    <row r="10" spans="1:11" ht="27" x14ac:dyDescent="0.25">
      <c r="A10" s="188">
        <v>9.1999999999999993</v>
      </c>
      <c r="B10" s="142" t="s">
        <v>216</v>
      </c>
      <c r="C10" s="142"/>
      <c r="D10" s="264" t="str">
        <f>IF(C207=TRUE,"!","√")</f>
        <v>√</v>
      </c>
      <c r="E10" s="269"/>
      <c r="F10" s="268"/>
      <c r="G10" s="207"/>
    </row>
    <row r="11" spans="1:11" x14ac:dyDescent="0.25">
      <c r="A11" s="188"/>
      <c r="B11" s="142"/>
      <c r="C11" s="142"/>
      <c r="D11" s="264"/>
      <c r="E11" s="269"/>
      <c r="F11" s="268"/>
      <c r="G11" s="207"/>
    </row>
    <row r="12" spans="1:11" ht="8.25" customHeight="1" thickBot="1" x14ac:dyDescent="0.3">
      <c r="A12" s="188"/>
      <c r="B12" s="142"/>
      <c r="C12" s="142"/>
      <c r="D12" s="264"/>
      <c r="E12" s="269"/>
      <c r="F12" s="268"/>
      <c r="G12" s="207"/>
    </row>
    <row r="13" spans="1:11" ht="16.5" customHeight="1" thickBot="1" x14ac:dyDescent="0.3">
      <c r="A13" s="188"/>
      <c r="B13" s="142"/>
      <c r="C13" s="141"/>
      <c r="D13" s="264"/>
      <c r="E13" s="268"/>
      <c r="F13" s="270"/>
      <c r="G13" s="207"/>
    </row>
    <row r="14" spans="1:11" ht="5.25" customHeight="1" x14ac:dyDescent="0.25">
      <c r="A14" s="188"/>
      <c r="B14" s="142"/>
      <c r="C14" s="142"/>
      <c r="D14" s="264"/>
      <c r="E14" s="268"/>
      <c r="F14" s="270"/>
      <c r="G14" s="207"/>
    </row>
    <row r="15" spans="1:11" ht="4.5" customHeight="1" x14ac:dyDescent="0.25">
      <c r="A15" s="188"/>
      <c r="B15" s="194"/>
      <c r="C15" s="142"/>
      <c r="D15" s="264"/>
      <c r="E15" s="268"/>
      <c r="F15" s="270"/>
      <c r="G15" s="207"/>
    </row>
    <row r="16" spans="1:11" ht="27" x14ac:dyDescent="0.25">
      <c r="A16" s="263">
        <v>9.3000000000000007</v>
      </c>
      <c r="B16" s="194" t="s">
        <v>217</v>
      </c>
      <c r="C16" s="147">
        <v>2</v>
      </c>
      <c r="D16" s="264" t="str">
        <f>IF(C16=1,"X","√")</f>
        <v>√</v>
      </c>
      <c r="E16" s="270"/>
      <c r="F16" s="268"/>
      <c r="G16" s="207"/>
    </row>
    <row r="17" spans="1:10" ht="4.5" customHeight="1" thickBot="1" x14ac:dyDescent="0.3">
      <c r="A17" s="263"/>
      <c r="B17" s="194"/>
      <c r="C17" s="147"/>
      <c r="D17" s="283"/>
      <c r="E17" s="268"/>
      <c r="F17" s="270"/>
      <c r="G17" s="207"/>
    </row>
    <row r="18" spans="1:10" ht="22.15" customHeight="1" thickBot="1" x14ac:dyDescent="0.3">
      <c r="A18" s="284">
        <v>9.4</v>
      </c>
      <c r="B18" s="194" t="s">
        <v>218</v>
      </c>
      <c r="C18" s="141"/>
      <c r="D18" s="264" t="str">
        <f>IF(C18=0,"X","√")</f>
        <v>X</v>
      </c>
      <c r="E18" s="269"/>
      <c r="F18" s="268"/>
      <c r="G18" s="208"/>
    </row>
    <row r="19" spans="1:10" ht="12" customHeight="1" thickBot="1" x14ac:dyDescent="0.3">
      <c r="A19" s="285"/>
      <c r="B19" s="194"/>
      <c r="C19" s="149"/>
      <c r="D19" s="286"/>
      <c r="E19" s="270"/>
      <c r="F19" s="270"/>
      <c r="G19" s="207"/>
    </row>
    <row r="20" spans="1:10" ht="60" customHeight="1" thickBot="1" x14ac:dyDescent="0.3">
      <c r="A20" s="284">
        <v>9.5</v>
      </c>
      <c r="B20" s="194" t="s">
        <v>219</v>
      </c>
      <c r="C20" s="141"/>
      <c r="D20" s="264" t="str">
        <f>IF(C20=0,"X","√")</f>
        <v>X</v>
      </c>
      <c r="E20" s="270"/>
      <c r="F20" s="270"/>
      <c r="G20" s="207"/>
    </row>
    <row r="21" spans="1:10" ht="18" customHeight="1" x14ac:dyDescent="0.25">
      <c r="A21" s="285"/>
      <c r="B21" s="194"/>
      <c r="C21" s="149"/>
      <c r="D21" s="286"/>
      <c r="E21" s="270"/>
      <c r="F21" s="270"/>
      <c r="G21" s="207"/>
    </row>
    <row r="22" spans="1:10" ht="21" customHeight="1" x14ac:dyDescent="0.25">
      <c r="A22" s="284">
        <v>9.6</v>
      </c>
      <c r="B22" s="142" t="s">
        <v>220</v>
      </c>
      <c r="C22" s="149">
        <v>2</v>
      </c>
      <c r="D22" s="264" t="str">
        <f>IF(C22&gt;1,"X","√")</f>
        <v>X</v>
      </c>
      <c r="E22" s="270"/>
      <c r="F22" s="270"/>
      <c r="G22" s="207"/>
    </row>
    <row r="23" spans="1:10" ht="27.75" customHeight="1" x14ac:dyDescent="0.25">
      <c r="A23" s="284">
        <v>9.6999999999999993</v>
      </c>
      <c r="B23" s="142" t="s">
        <v>221</v>
      </c>
      <c r="C23" s="149">
        <v>1</v>
      </c>
      <c r="D23" s="264" t="str">
        <f>IF(C23&gt;1,"X","√")</f>
        <v>√</v>
      </c>
      <c r="E23" s="270"/>
      <c r="F23" s="270"/>
      <c r="G23" s="207"/>
    </row>
    <row r="24" spans="1:10" ht="31.5" customHeight="1" x14ac:dyDescent="0.25">
      <c r="A24" s="285"/>
      <c r="B24" s="189" t="s">
        <v>222</v>
      </c>
      <c r="C24" s="149"/>
      <c r="D24" s="286"/>
      <c r="E24" s="270"/>
      <c r="F24" s="270"/>
      <c r="G24" s="207"/>
    </row>
    <row r="25" spans="1:10" ht="24.75" customHeight="1" x14ac:dyDescent="0.25">
      <c r="A25" s="284">
        <v>9.8000000000000007</v>
      </c>
      <c r="B25" s="265" t="s">
        <v>223</v>
      </c>
      <c r="C25" s="149">
        <v>2</v>
      </c>
      <c r="D25" s="264" t="str">
        <f>IF(C25&gt;1,"X","√")</f>
        <v>X</v>
      </c>
      <c r="E25" s="270"/>
      <c r="F25" s="270"/>
      <c r="G25" s="207"/>
    </row>
    <row r="26" spans="1:10" ht="25.5" customHeight="1" x14ac:dyDescent="0.25">
      <c r="A26" s="284">
        <v>9.9</v>
      </c>
      <c r="B26" s="194" t="s">
        <v>224</v>
      </c>
      <c r="C26" s="149">
        <v>2</v>
      </c>
      <c r="D26" s="264" t="str">
        <f>IF(C26&gt;1,"X","√")</f>
        <v>X</v>
      </c>
      <c r="E26" s="270"/>
      <c r="F26" s="270"/>
      <c r="G26" s="211">
        <f>IF(J26=3,1,0)</f>
        <v>1</v>
      </c>
      <c r="J26" s="207">
        <v>3</v>
      </c>
    </row>
    <row r="27" spans="1:10" ht="23.25" customHeight="1" x14ac:dyDescent="0.25">
      <c r="A27" s="285">
        <v>9.1</v>
      </c>
      <c r="B27" s="194" t="s">
        <v>225</v>
      </c>
      <c r="C27" s="149">
        <v>2</v>
      </c>
      <c r="D27" s="264" t="str">
        <f>IF(C27&gt;1,"X","√")</f>
        <v>X</v>
      </c>
      <c r="E27" s="268"/>
      <c r="F27" s="270"/>
      <c r="G27" s="207"/>
    </row>
    <row r="28" spans="1:10" ht="27" x14ac:dyDescent="0.25">
      <c r="A28" s="263">
        <v>9.11</v>
      </c>
      <c r="B28" s="142" t="s">
        <v>226</v>
      </c>
      <c r="C28" s="149">
        <v>2</v>
      </c>
      <c r="D28" s="264" t="str">
        <f>IF(C28&gt;1,"X","√")</f>
        <v>X</v>
      </c>
      <c r="E28" s="268"/>
      <c r="F28" s="270"/>
      <c r="G28" s="207"/>
    </row>
    <row r="29" spans="1:10" x14ac:dyDescent="0.25">
      <c r="A29" s="267">
        <v>9.1199999999999992</v>
      </c>
      <c r="B29" s="194" t="s">
        <v>227</v>
      </c>
      <c r="C29" s="149">
        <v>2</v>
      </c>
      <c r="D29" s="264" t="str">
        <f>IF(C29&gt;1,"X","√")</f>
        <v>X</v>
      </c>
      <c r="E29" s="268"/>
      <c r="F29" s="268"/>
      <c r="G29" s="207"/>
    </row>
    <row r="30" spans="1:10" ht="15.75" thickBot="1" x14ac:dyDescent="0.3">
      <c r="A30" s="263"/>
      <c r="B30" s="194"/>
      <c r="C30" s="147"/>
      <c r="D30" s="283"/>
      <c r="E30" s="268"/>
      <c r="F30" s="270"/>
      <c r="G30" s="207"/>
    </row>
    <row r="31" spans="1:10" ht="41.25" thickBot="1" x14ac:dyDescent="0.3">
      <c r="A31" s="274">
        <v>9.1300000000000008</v>
      </c>
      <c r="B31" s="194" t="s">
        <v>228</v>
      </c>
      <c r="C31" s="141"/>
      <c r="D31" s="264" t="str">
        <f>IF(C31=0,"X","√")</f>
        <v>X</v>
      </c>
      <c r="E31" s="270"/>
      <c r="F31" s="270"/>
      <c r="G31" s="207"/>
    </row>
    <row r="32" spans="1:10" x14ac:dyDescent="0.25">
      <c r="A32" s="274"/>
      <c r="B32" s="142"/>
      <c r="C32" s="147"/>
      <c r="D32" s="264"/>
      <c r="E32" s="270"/>
      <c r="F32" s="270"/>
      <c r="G32" s="207"/>
    </row>
    <row r="33" spans="1:7" ht="27" x14ac:dyDescent="0.25">
      <c r="A33" s="274">
        <v>9.14</v>
      </c>
      <c r="B33" s="194" t="s">
        <v>229</v>
      </c>
      <c r="C33" s="149">
        <v>2</v>
      </c>
      <c r="D33" s="264" t="str">
        <f>IF(C33&gt;1,"X","√")</f>
        <v>X</v>
      </c>
      <c r="E33" s="270"/>
      <c r="F33" s="270"/>
      <c r="G33" s="207"/>
    </row>
    <row r="34" spans="1:7" x14ac:dyDescent="0.25">
      <c r="A34" s="274"/>
      <c r="B34" s="142"/>
      <c r="C34" s="147"/>
      <c r="D34" s="264"/>
      <c r="E34" s="270"/>
      <c r="F34" s="270"/>
      <c r="G34" s="207"/>
    </row>
    <row r="35" spans="1:7" ht="21" customHeight="1" x14ac:dyDescent="0.25">
      <c r="A35" s="274">
        <v>9.15</v>
      </c>
      <c r="B35" s="319" t="s">
        <v>230</v>
      </c>
      <c r="C35" s="147">
        <v>1</v>
      </c>
      <c r="D35" s="264" t="str">
        <f>IF(C35=1,"X","√")</f>
        <v>X</v>
      </c>
      <c r="E35" s="270"/>
      <c r="F35" s="270"/>
      <c r="G35" s="207"/>
    </row>
    <row r="36" spans="1:7" ht="33.75" customHeight="1" thickBot="1" x14ac:dyDescent="0.3">
      <c r="A36" s="274"/>
      <c r="B36" s="319"/>
      <c r="C36" s="147"/>
      <c r="D36" s="283"/>
      <c r="E36" s="270"/>
      <c r="F36" s="270"/>
      <c r="G36" s="207"/>
    </row>
    <row r="37" spans="1:7" ht="15.75" thickBot="1" x14ac:dyDescent="0.3">
      <c r="A37" s="274"/>
      <c r="B37" s="142" t="s">
        <v>231</v>
      </c>
      <c r="C37" s="148"/>
      <c r="D37" s="264"/>
      <c r="E37" s="270"/>
      <c r="F37" s="270"/>
      <c r="G37" s="207"/>
    </row>
    <row r="38" spans="1:7" ht="4.5" customHeight="1" thickBot="1" x14ac:dyDescent="0.3">
      <c r="A38" s="274"/>
      <c r="B38" s="142"/>
      <c r="C38" s="147"/>
      <c r="D38" s="264"/>
      <c r="E38" s="270"/>
      <c r="F38" s="270"/>
      <c r="G38" s="207"/>
    </row>
    <row r="39" spans="1:7" ht="27.75" thickBot="1" x14ac:dyDescent="0.3">
      <c r="A39" s="274"/>
      <c r="B39" s="142" t="s">
        <v>232</v>
      </c>
      <c r="C39" s="148"/>
      <c r="D39" s="264"/>
      <c r="E39" s="270"/>
      <c r="F39" s="270"/>
      <c r="G39" s="207"/>
    </row>
    <row r="40" spans="1:7" ht="4.5" customHeight="1" thickBot="1" x14ac:dyDescent="0.3">
      <c r="A40" s="274"/>
      <c r="B40" s="142"/>
      <c r="C40" s="147"/>
      <c r="D40" s="264"/>
      <c r="E40" s="270"/>
      <c r="F40" s="270"/>
      <c r="G40" s="207"/>
    </row>
    <row r="41" spans="1:7" ht="27.75" thickBot="1" x14ac:dyDescent="0.3">
      <c r="A41" s="274"/>
      <c r="B41" s="142" t="s">
        <v>233</v>
      </c>
      <c r="C41" s="148"/>
      <c r="D41" s="264"/>
      <c r="E41" s="270"/>
      <c r="F41" s="270"/>
      <c r="G41" s="207"/>
    </row>
    <row r="42" spans="1:7" ht="6.75" customHeight="1" thickBot="1" x14ac:dyDescent="0.3">
      <c r="A42" s="274"/>
      <c r="B42" s="142"/>
      <c r="C42" s="147"/>
      <c r="D42" s="264"/>
      <c r="E42" s="270"/>
      <c r="F42" s="270"/>
      <c r="G42" s="207"/>
    </row>
    <row r="43" spans="1:7" ht="41.25" thickBot="1" x14ac:dyDescent="0.3">
      <c r="A43" s="274"/>
      <c r="B43" s="142" t="s">
        <v>234</v>
      </c>
      <c r="C43" s="148"/>
      <c r="D43" s="264"/>
      <c r="E43" s="270"/>
      <c r="F43" s="270"/>
      <c r="G43" s="207"/>
    </row>
    <row r="44" spans="1:7" x14ac:dyDescent="0.25">
      <c r="A44" s="274"/>
      <c r="B44" s="142"/>
      <c r="C44" s="147"/>
      <c r="D44" s="264"/>
      <c r="E44" s="270"/>
      <c r="F44" s="270"/>
      <c r="G44" s="207"/>
    </row>
    <row r="45" spans="1:7" ht="21" customHeight="1" x14ac:dyDescent="0.25">
      <c r="A45" s="274">
        <v>9.16</v>
      </c>
      <c r="B45" s="194" t="s">
        <v>235</v>
      </c>
      <c r="C45" s="147">
        <v>2</v>
      </c>
      <c r="D45" s="264" t="str">
        <f>IF(C45=2,"X","√")</f>
        <v>X</v>
      </c>
      <c r="E45" s="270"/>
      <c r="F45" s="270"/>
      <c r="G45" s="207"/>
    </row>
    <row r="46" spans="1:7" ht="8.4499999999999993" customHeight="1" thickBot="1" x14ac:dyDescent="0.3">
      <c r="A46" s="274"/>
      <c r="B46" s="194"/>
      <c r="C46" s="147"/>
      <c r="D46" s="283"/>
      <c r="E46" s="270"/>
      <c r="F46" s="270"/>
      <c r="G46" s="207"/>
    </row>
    <row r="47" spans="1:7" ht="27.75" thickBot="1" x14ac:dyDescent="0.3">
      <c r="A47" s="274"/>
      <c r="B47" s="142" t="s">
        <v>236</v>
      </c>
      <c r="C47" s="148"/>
      <c r="D47" s="264"/>
      <c r="E47" s="270"/>
      <c r="F47" s="270"/>
      <c r="G47" s="207"/>
    </row>
    <row r="48" spans="1:7" ht="4.5" customHeight="1" x14ac:dyDescent="0.25">
      <c r="A48" s="274"/>
      <c r="B48" s="142"/>
      <c r="C48" s="147"/>
      <c r="D48" s="264"/>
      <c r="E48" s="270"/>
      <c r="F48" s="270"/>
      <c r="G48" s="207"/>
    </row>
    <row r="49" spans="1:10" ht="14.45" customHeight="1" x14ac:dyDescent="0.25">
      <c r="A49" s="274"/>
      <c r="B49" s="259"/>
      <c r="C49" s="147"/>
      <c r="D49" s="264"/>
      <c r="E49" s="270"/>
      <c r="F49" s="270"/>
      <c r="G49" s="207"/>
    </row>
    <row r="50" spans="1:10" x14ac:dyDescent="0.25">
      <c r="A50" s="274"/>
      <c r="B50" s="142"/>
      <c r="C50" s="147"/>
      <c r="D50" s="264"/>
      <c r="E50" s="270"/>
      <c r="F50" s="270"/>
      <c r="G50" s="208">
        <f>IF(J50=1,1,0)</f>
        <v>0</v>
      </c>
      <c r="J50" s="207">
        <f>C50</f>
        <v>0</v>
      </c>
    </row>
    <row r="51" spans="1:10" ht="15.75" thickBot="1" x14ac:dyDescent="0.3">
      <c r="A51" s="275"/>
      <c r="B51" s="161"/>
      <c r="C51" s="151"/>
      <c r="D51" s="276"/>
      <c r="E51" s="270"/>
      <c r="F51" s="277"/>
    </row>
    <row r="52" spans="1:10" s="207" customFormat="1" x14ac:dyDescent="0.25">
      <c r="A52" s="242"/>
      <c r="B52" s="242"/>
      <c r="C52" s="242"/>
      <c r="D52" s="250"/>
      <c r="E52" s="208"/>
      <c r="F52" s="242"/>
      <c r="G52" s="278"/>
    </row>
    <row r="53" spans="1:10" s="207" customFormat="1" x14ac:dyDescent="0.25">
      <c r="A53" s="242"/>
      <c r="B53" s="242"/>
      <c r="C53" s="242"/>
      <c r="D53" s="250"/>
      <c r="E53" s="208"/>
      <c r="F53" s="242"/>
      <c r="G53" s="278"/>
    </row>
    <row r="54" spans="1:10" s="207" customFormat="1" x14ac:dyDescent="0.25">
      <c r="A54" s="242"/>
      <c r="B54" s="242"/>
      <c r="C54" s="242"/>
      <c r="D54" s="250"/>
      <c r="E54" s="208"/>
      <c r="F54" s="242"/>
      <c r="G54" s="278"/>
    </row>
    <row r="55" spans="1:10" s="207" customFormat="1" x14ac:dyDescent="0.25">
      <c r="A55" s="242"/>
      <c r="B55" s="242"/>
      <c r="C55" s="242"/>
      <c r="D55" s="250"/>
      <c r="E55" s="208"/>
      <c r="F55" s="242"/>
      <c r="G55" s="278"/>
    </row>
    <row r="56" spans="1:10" s="207" customFormat="1" x14ac:dyDescent="0.25">
      <c r="A56" s="242"/>
      <c r="B56" s="242"/>
      <c r="C56" s="242"/>
      <c r="D56" s="250"/>
      <c r="E56" s="208"/>
      <c r="F56" s="242"/>
      <c r="G56" s="278"/>
    </row>
    <row r="57" spans="1:10" s="207" customFormat="1" x14ac:dyDescent="0.25">
      <c r="A57" s="242"/>
      <c r="B57" s="242"/>
      <c r="C57" s="242"/>
      <c r="D57" s="250"/>
      <c r="E57" s="208"/>
      <c r="F57" s="242"/>
      <c r="G57" s="278"/>
    </row>
    <row r="58" spans="1:10" s="207" customFormat="1" x14ac:dyDescent="0.25">
      <c r="A58" s="242"/>
      <c r="B58" s="242"/>
      <c r="C58" s="242"/>
      <c r="D58" s="250"/>
      <c r="E58" s="208"/>
      <c r="F58" s="242"/>
      <c r="G58" s="278"/>
    </row>
    <row r="59" spans="1:10" s="207" customFormat="1" x14ac:dyDescent="0.25">
      <c r="A59" s="242"/>
      <c r="B59" s="242"/>
      <c r="C59" s="242"/>
      <c r="D59" s="250"/>
      <c r="E59" s="208"/>
      <c r="F59" s="242"/>
      <c r="G59" s="278"/>
    </row>
    <row r="60" spans="1:10" s="207" customFormat="1" x14ac:dyDescent="0.25">
      <c r="A60" s="242"/>
      <c r="B60" s="242"/>
      <c r="C60" s="242"/>
      <c r="D60" s="250"/>
      <c r="E60" s="208"/>
      <c r="F60" s="242"/>
      <c r="G60" s="278"/>
    </row>
    <row r="61" spans="1:10" s="207" customFormat="1" ht="15.75" thickBot="1" x14ac:dyDescent="0.3">
      <c r="A61" s="242"/>
      <c r="B61" s="242"/>
      <c r="C61" s="242"/>
      <c r="D61" s="250"/>
      <c r="E61" s="208"/>
      <c r="F61" s="242"/>
      <c r="G61" s="278"/>
    </row>
    <row r="62" spans="1:10" s="207" customFormat="1" x14ac:dyDescent="0.25">
      <c r="A62" s="242"/>
      <c r="B62" s="240" t="s">
        <v>36</v>
      </c>
      <c r="C62" s="242"/>
      <c r="D62" s="250"/>
      <c r="E62" s="208"/>
      <c r="F62" s="242"/>
      <c r="G62" s="278"/>
    </row>
    <row r="63" spans="1:10" s="207" customFormat="1" ht="15.75" thickBot="1" x14ac:dyDescent="0.3">
      <c r="A63" s="242"/>
      <c r="B63" s="241" t="s">
        <v>37</v>
      </c>
      <c r="C63" s="242"/>
      <c r="D63" s="250"/>
      <c r="E63" s="208"/>
      <c r="F63" s="242"/>
      <c r="G63" s="278"/>
    </row>
    <row r="64" spans="1:10" s="207" customFormat="1" ht="15.75" thickBot="1" x14ac:dyDescent="0.3">
      <c r="A64" s="242"/>
      <c r="B64" s="242"/>
      <c r="C64" s="242"/>
      <c r="D64" s="250"/>
      <c r="E64" s="208"/>
      <c r="F64" s="242"/>
      <c r="G64" s="242"/>
    </row>
    <row r="65" spans="1:7" s="207" customFormat="1" x14ac:dyDescent="0.25">
      <c r="A65" s="242"/>
      <c r="B65" s="243" t="s">
        <v>38</v>
      </c>
      <c r="C65" s="242"/>
      <c r="D65" s="250"/>
      <c r="E65" s="208"/>
      <c r="F65" s="242"/>
      <c r="G65" s="242"/>
    </row>
    <row r="66" spans="1:7" s="207" customFormat="1" x14ac:dyDescent="0.25">
      <c r="A66" s="242"/>
      <c r="B66" s="244" t="s">
        <v>39</v>
      </c>
      <c r="C66" s="242"/>
      <c r="D66" s="250"/>
      <c r="E66" s="208"/>
      <c r="F66" s="242"/>
      <c r="G66" s="242"/>
    </row>
    <row r="67" spans="1:7" s="207" customFormat="1" x14ac:dyDescent="0.25">
      <c r="A67" s="242"/>
      <c r="B67" s="244" t="s">
        <v>40</v>
      </c>
      <c r="C67" s="242"/>
      <c r="D67" s="250"/>
      <c r="E67" s="208"/>
      <c r="F67" s="242"/>
      <c r="G67" s="242"/>
    </row>
    <row r="68" spans="1:7" s="207" customFormat="1" x14ac:dyDescent="0.25">
      <c r="A68" s="242"/>
      <c r="B68" s="244" t="s">
        <v>41</v>
      </c>
      <c r="C68" s="242"/>
      <c r="D68" s="250"/>
      <c r="E68" s="208"/>
      <c r="F68" s="242"/>
      <c r="G68" s="242"/>
    </row>
    <row r="69" spans="1:7" s="207" customFormat="1" x14ac:dyDescent="0.25">
      <c r="A69" s="242"/>
      <c r="B69" s="244" t="s">
        <v>42</v>
      </c>
      <c r="C69" s="242"/>
      <c r="D69" s="250"/>
      <c r="E69" s="208"/>
      <c r="F69" s="242"/>
      <c r="G69" s="242"/>
    </row>
    <row r="70" spans="1:7" s="207" customFormat="1" x14ac:dyDescent="0.25">
      <c r="A70" s="242"/>
      <c r="B70" s="244" t="s">
        <v>43</v>
      </c>
      <c r="C70" s="242"/>
      <c r="D70" s="250"/>
      <c r="E70" s="208"/>
      <c r="F70" s="242"/>
      <c r="G70" s="242"/>
    </row>
    <row r="71" spans="1:7" s="207" customFormat="1" x14ac:dyDescent="0.25">
      <c r="A71" s="242"/>
      <c r="B71" s="244" t="s">
        <v>44</v>
      </c>
      <c r="C71" s="242"/>
      <c r="D71" s="250"/>
      <c r="E71" s="208"/>
      <c r="F71" s="242"/>
      <c r="G71" s="242"/>
    </row>
    <row r="72" spans="1:7" s="207" customFormat="1" ht="15.75" thickBot="1" x14ac:dyDescent="0.3">
      <c r="A72" s="242"/>
      <c r="B72" s="245" t="s">
        <v>35</v>
      </c>
      <c r="C72" s="242"/>
      <c r="D72" s="250"/>
      <c r="E72" s="208"/>
      <c r="F72" s="242"/>
      <c r="G72" s="242"/>
    </row>
    <row r="73" spans="1:7" s="207" customFormat="1" ht="15.75" thickBot="1" x14ac:dyDescent="0.3">
      <c r="A73" s="242"/>
      <c r="B73" s="242"/>
      <c r="C73" s="242"/>
      <c r="D73" s="250"/>
      <c r="E73" s="208"/>
      <c r="F73" s="242"/>
      <c r="G73" s="242"/>
    </row>
    <row r="74" spans="1:7" s="207" customFormat="1" x14ac:dyDescent="0.25">
      <c r="A74" s="242"/>
      <c r="B74" s="246" t="s">
        <v>45</v>
      </c>
      <c r="C74" s="242"/>
      <c r="D74" s="250"/>
      <c r="E74" s="208"/>
      <c r="F74" s="242"/>
      <c r="G74" s="242"/>
    </row>
    <row r="75" spans="1:7" s="207" customFormat="1" x14ac:dyDescent="0.25">
      <c r="A75" s="242"/>
      <c r="B75" s="247" t="s">
        <v>46</v>
      </c>
      <c r="C75" s="242"/>
      <c r="D75" s="250"/>
      <c r="E75" s="208"/>
      <c r="F75" s="242"/>
      <c r="G75" s="242"/>
    </row>
    <row r="76" spans="1:7" s="207" customFormat="1" x14ac:dyDescent="0.25">
      <c r="A76" s="242"/>
      <c r="B76" s="247" t="s">
        <v>47</v>
      </c>
      <c r="C76" s="242"/>
      <c r="D76" s="250"/>
      <c r="E76" s="208"/>
      <c r="F76" s="242"/>
      <c r="G76" s="242"/>
    </row>
    <row r="77" spans="1:7" s="207" customFormat="1" x14ac:dyDescent="0.25">
      <c r="B77" s="247" t="s">
        <v>48</v>
      </c>
      <c r="D77" s="279"/>
      <c r="E77" s="208"/>
      <c r="F77" s="242"/>
      <c r="G77" s="242"/>
    </row>
    <row r="78" spans="1:7" s="207" customFormat="1" ht="15.75" thickBot="1" x14ac:dyDescent="0.3">
      <c r="B78" s="248" t="s">
        <v>49</v>
      </c>
      <c r="D78" s="279"/>
      <c r="E78" s="208"/>
      <c r="F78" s="242"/>
      <c r="G78" s="242"/>
    </row>
    <row r="79" spans="1:7" s="207" customFormat="1" x14ac:dyDescent="0.25">
      <c r="B79" s="242"/>
      <c r="D79" s="279"/>
      <c r="E79" s="208"/>
      <c r="F79" s="242"/>
      <c r="G79" s="242"/>
    </row>
    <row r="80" spans="1:7" s="207" customFormat="1" ht="15.75" thickBot="1" x14ac:dyDescent="0.3">
      <c r="B80" s="242"/>
      <c r="D80" s="279"/>
      <c r="E80" s="208"/>
      <c r="F80" s="242"/>
      <c r="G80" s="242"/>
    </row>
    <row r="81" spans="1:7" s="207" customFormat="1" x14ac:dyDescent="0.25">
      <c r="B81" s="240">
        <v>1900</v>
      </c>
      <c r="D81" s="279"/>
      <c r="E81" s="208"/>
      <c r="F81" s="242"/>
      <c r="G81" s="242"/>
    </row>
    <row r="82" spans="1:7" s="207" customFormat="1" x14ac:dyDescent="0.25">
      <c r="B82" s="249">
        <v>1901</v>
      </c>
      <c r="D82" s="279"/>
      <c r="E82" s="208"/>
      <c r="F82" s="242"/>
      <c r="G82" s="242"/>
    </row>
    <row r="83" spans="1:7" s="207" customFormat="1" x14ac:dyDescent="0.25">
      <c r="B83" s="249">
        <v>1902</v>
      </c>
      <c r="D83" s="279"/>
      <c r="E83" s="208"/>
      <c r="F83" s="242"/>
      <c r="G83" s="242"/>
    </row>
    <row r="84" spans="1:7" s="207" customFormat="1" x14ac:dyDescent="0.25">
      <c r="B84" s="249">
        <v>1903</v>
      </c>
      <c r="D84" s="279"/>
      <c r="E84" s="208"/>
      <c r="F84" s="242"/>
      <c r="G84" s="242"/>
    </row>
    <row r="85" spans="1:7" s="207" customFormat="1" x14ac:dyDescent="0.25">
      <c r="B85" s="249">
        <v>1904</v>
      </c>
      <c r="D85" s="279"/>
      <c r="E85" s="208"/>
      <c r="F85" s="242"/>
      <c r="G85" s="242"/>
    </row>
    <row r="86" spans="1:7" s="207" customFormat="1" x14ac:dyDescent="0.25">
      <c r="B86" s="249">
        <v>1905</v>
      </c>
      <c r="D86" s="279"/>
      <c r="E86" s="208"/>
      <c r="F86" s="242"/>
      <c r="G86" s="242"/>
    </row>
    <row r="87" spans="1:7" s="207" customFormat="1" x14ac:dyDescent="0.25">
      <c r="B87" s="249">
        <v>1906</v>
      </c>
      <c r="D87" s="279"/>
      <c r="E87" s="208"/>
      <c r="F87" s="242"/>
      <c r="G87" s="242"/>
    </row>
    <row r="88" spans="1:7" s="207" customFormat="1" x14ac:dyDescent="0.25">
      <c r="A88" s="242"/>
      <c r="B88" s="249">
        <v>1907</v>
      </c>
      <c r="C88" s="242"/>
      <c r="D88" s="250"/>
      <c r="E88" s="208"/>
      <c r="F88" s="242"/>
      <c r="G88" s="242"/>
    </row>
    <row r="89" spans="1:7" s="207" customFormat="1" x14ac:dyDescent="0.25">
      <c r="A89" s="242"/>
      <c r="B89" s="249">
        <v>1908</v>
      </c>
      <c r="C89" s="242"/>
      <c r="D89" s="250"/>
      <c r="E89" s="208"/>
      <c r="F89" s="242"/>
      <c r="G89" s="242"/>
    </row>
    <row r="90" spans="1:7" s="207" customFormat="1" x14ac:dyDescent="0.25">
      <c r="A90" s="242"/>
      <c r="B90" s="249">
        <v>1909</v>
      </c>
      <c r="C90" s="242"/>
      <c r="D90" s="250"/>
      <c r="E90" s="208"/>
      <c r="F90" s="242"/>
      <c r="G90" s="242"/>
    </row>
    <row r="91" spans="1:7" s="207" customFormat="1" x14ac:dyDescent="0.25">
      <c r="A91" s="242"/>
      <c r="B91" s="249">
        <v>1910</v>
      </c>
      <c r="C91" s="242"/>
      <c r="D91" s="250"/>
      <c r="E91" s="208"/>
      <c r="F91" s="242"/>
      <c r="G91" s="242"/>
    </row>
    <row r="92" spans="1:7" s="207" customFormat="1" x14ac:dyDescent="0.25">
      <c r="A92" s="242"/>
      <c r="B92" s="249">
        <v>1911</v>
      </c>
      <c r="C92" s="242"/>
      <c r="D92" s="250"/>
      <c r="E92" s="208"/>
      <c r="F92" s="242"/>
      <c r="G92" s="242"/>
    </row>
    <row r="93" spans="1:7" s="207" customFormat="1" x14ac:dyDescent="0.25">
      <c r="A93" s="242"/>
      <c r="B93" s="249">
        <v>1912</v>
      </c>
      <c r="C93" s="242"/>
      <c r="D93" s="250"/>
      <c r="E93" s="208"/>
      <c r="F93" s="242"/>
      <c r="G93" s="242"/>
    </row>
    <row r="94" spans="1:7" s="207" customFormat="1" x14ac:dyDescent="0.25">
      <c r="A94" s="242"/>
      <c r="B94" s="249">
        <v>1913</v>
      </c>
      <c r="C94" s="242"/>
      <c r="D94" s="250"/>
      <c r="E94" s="208"/>
      <c r="F94" s="242"/>
      <c r="G94" s="242"/>
    </row>
    <row r="95" spans="1:7" s="207" customFormat="1" x14ac:dyDescent="0.25">
      <c r="A95" s="242"/>
      <c r="B95" s="249">
        <v>1914</v>
      </c>
      <c r="C95" s="242"/>
      <c r="D95" s="250"/>
      <c r="E95" s="208"/>
      <c r="F95" s="242"/>
      <c r="G95" s="242"/>
    </row>
    <row r="96" spans="1:7" s="207" customFormat="1" x14ac:dyDescent="0.25">
      <c r="A96" s="242"/>
      <c r="B96" s="249">
        <v>1915</v>
      </c>
      <c r="C96" s="242"/>
      <c r="D96" s="250"/>
      <c r="E96" s="208"/>
      <c r="F96" s="242"/>
      <c r="G96" s="242"/>
    </row>
    <row r="97" spans="1:7" s="207" customFormat="1" x14ac:dyDescent="0.25">
      <c r="A97" s="242"/>
      <c r="B97" s="249">
        <v>1916</v>
      </c>
      <c r="C97" s="242"/>
      <c r="D97" s="250"/>
      <c r="E97" s="208"/>
      <c r="F97" s="242"/>
      <c r="G97" s="242"/>
    </row>
    <row r="98" spans="1:7" s="207" customFormat="1" x14ac:dyDescent="0.25">
      <c r="A98" s="242"/>
      <c r="B98" s="249">
        <v>1917</v>
      </c>
      <c r="C98" s="242"/>
      <c r="D98" s="250"/>
      <c r="E98" s="208"/>
      <c r="F98" s="242"/>
      <c r="G98" s="242"/>
    </row>
    <row r="99" spans="1:7" s="207" customFormat="1" x14ac:dyDescent="0.25">
      <c r="A99" s="242"/>
      <c r="B99" s="249">
        <v>1918</v>
      </c>
      <c r="C99" s="242"/>
      <c r="D99" s="250"/>
      <c r="E99" s="208"/>
      <c r="F99" s="242"/>
      <c r="G99" s="242"/>
    </row>
    <row r="100" spans="1:7" s="207" customFormat="1" x14ac:dyDescent="0.25">
      <c r="A100" s="242"/>
      <c r="B100" s="249">
        <v>1919</v>
      </c>
      <c r="C100" s="242"/>
      <c r="D100" s="250"/>
      <c r="E100" s="208"/>
      <c r="F100" s="242"/>
      <c r="G100" s="242"/>
    </row>
    <row r="101" spans="1:7" s="207" customFormat="1" x14ac:dyDescent="0.25">
      <c r="A101" s="242"/>
      <c r="B101" s="249">
        <v>1920</v>
      </c>
      <c r="C101" s="242"/>
      <c r="D101" s="250"/>
      <c r="E101" s="208"/>
      <c r="F101" s="242"/>
      <c r="G101" s="242"/>
    </row>
    <row r="102" spans="1:7" s="207" customFormat="1" x14ac:dyDescent="0.25">
      <c r="A102" s="242"/>
      <c r="B102" s="249">
        <v>1921</v>
      </c>
      <c r="C102" s="242"/>
      <c r="D102" s="250"/>
      <c r="E102" s="208"/>
      <c r="F102" s="242"/>
      <c r="G102" s="242"/>
    </row>
    <row r="103" spans="1:7" s="207" customFormat="1" x14ac:dyDescent="0.25">
      <c r="A103" s="242"/>
      <c r="B103" s="249">
        <v>1922</v>
      </c>
      <c r="C103" s="242"/>
      <c r="D103" s="250"/>
      <c r="E103" s="208"/>
      <c r="F103" s="242"/>
      <c r="G103" s="242"/>
    </row>
    <row r="104" spans="1:7" s="207" customFormat="1" x14ac:dyDescent="0.25">
      <c r="A104" s="242"/>
      <c r="B104" s="249">
        <v>1923</v>
      </c>
      <c r="C104" s="242"/>
      <c r="D104" s="250"/>
      <c r="E104" s="208"/>
      <c r="F104" s="242"/>
      <c r="G104" s="242"/>
    </row>
    <row r="105" spans="1:7" s="207" customFormat="1" x14ac:dyDescent="0.25">
      <c r="A105" s="242"/>
      <c r="B105" s="249">
        <v>1924</v>
      </c>
      <c r="C105" s="242"/>
      <c r="D105" s="250"/>
      <c r="E105" s="208"/>
      <c r="F105" s="242"/>
      <c r="G105" s="242"/>
    </row>
    <row r="106" spans="1:7" s="207" customFormat="1" x14ac:dyDescent="0.25">
      <c r="A106" s="242"/>
      <c r="B106" s="249">
        <v>1925</v>
      </c>
      <c r="C106" s="242"/>
      <c r="D106" s="250"/>
      <c r="E106" s="208"/>
      <c r="F106" s="242"/>
      <c r="G106" s="242"/>
    </row>
    <row r="107" spans="1:7" s="207" customFormat="1" x14ac:dyDescent="0.25">
      <c r="A107" s="242"/>
      <c r="B107" s="249">
        <v>1926</v>
      </c>
      <c r="C107" s="242"/>
      <c r="D107" s="250"/>
      <c r="E107" s="208"/>
      <c r="F107" s="242"/>
      <c r="G107" s="242"/>
    </row>
    <row r="108" spans="1:7" s="207" customFormat="1" x14ac:dyDescent="0.25">
      <c r="A108" s="242"/>
      <c r="B108" s="249">
        <v>1927</v>
      </c>
      <c r="C108" s="242"/>
      <c r="D108" s="250"/>
      <c r="E108" s="208"/>
      <c r="F108" s="242"/>
      <c r="G108" s="242"/>
    </row>
    <row r="109" spans="1:7" s="207" customFormat="1" x14ac:dyDescent="0.25">
      <c r="A109" s="242"/>
      <c r="B109" s="249">
        <v>1928</v>
      </c>
      <c r="C109" s="242"/>
      <c r="D109" s="250"/>
      <c r="E109" s="208"/>
      <c r="F109" s="242"/>
      <c r="G109" s="242"/>
    </row>
    <row r="110" spans="1:7" s="207" customFormat="1" x14ac:dyDescent="0.25">
      <c r="A110" s="242"/>
      <c r="B110" s="249">
        <v>1929</v>
      </c>
      <c r="C110" s="242"/>
      <c r="D110" s="250"/>
      <c r="E110" s="208"/>
      <c r="F110" s="242"/>
      <c r="G110" s="242"/>
    </row>
    <row r="111" spans="1:7" s="207" customFormat="1" x14ac:dyDescent="0.25">
      <c r="A111" s="242"/>
      <c r="B111" s="249">
        <v>1930</v>
      </c>
      <c r="C111" s="242"/>
      <c r="D111" s="250"/>
      <c r="E111" s="208"/>
      <c r="F111" s="242"/>
      <c r="G111" s="242"/>
    </row>
    <row r="112" spans="1:7" s="207" customFormat="1" x14ac:dyDescent="0.25">
      <c r="A112" s="242"/>
      <c r="B112" s="249">
        <v>1931</v>
      </c>
      <c r="C112" s="242"/>
      <c r="D112" s="250"/>
      <c r="E112" s="208"/>
      <c r="F112" s="242"/>
      <c r="G112" s="242"/>
    </row>
    <row r="113" spans="1:7" s="207" customFormat="1" x14ac:dyDescent="0.25">
      <c r="A113" s="242"/>
      <c r="B113" s="249">
        <v>1932</v>
      </c>
      <c r="C113" s="242"/>
      <c r="D113" s="250"/>
      <c r="E113" s="208"/>
      <c r="F113" s="242"/>
      <c r="G113" s="242"/>
    </row>
    <row r="114" spans="1:7" s="207" customFormat="1" x14ac:dyDescent="0.25">
      <c r="A114" s="242"/>
      <c r="B114" s="249">
        <v>1933</v>
      </c>
      <c r="C114" s="242"/>
      <c r="D114" s="250"/>
      <c r="E114" s="208"/>
      <c r="F114" s="242"/>
      <c r="G114" s="242"/>
    </row>
    <row r="115" spans="1:7" s="207" customFormat="1" x14ac:dyDescent="0.25">
      <c r="A115" s="242"/>
      <c r="B115" s="249">
        <v>1934</v>
      </c>
      <c r="C115" s="242"/>
      <c r="D115" s="250"/>
      <c r="E115" s="208"/>
      <c r="F115" s="242"/>
      <c r="G115" s="242"/>
    </row>
    <row r="116" spans="1:7" s="207" customFormat="1" x14ac:dyDescent="0.25">
      <c r="A116" s="242"/>
      <c r="B116" s="249">
        <v>1935</v>
      </c>
      <c r="C116" s="242"/>
      <c r="D116" s="250"/>
      <c r="E116" s="208"/>
      <c r="F116" s="242"/>
      <c r="G116" s="242"/>
    </row>
    <row r="117" spans="1:7" s="207" customFormat="1" x14ac:dyDescent="0.25">
      <c r="A117" s="242"/>
      <c r="B117" s="249">
        <v>1936</v>
      </c>
      <c r="C117" s="242"/>
      <c r="D117" s="250"/>
      <c r="E117" s="208"/>
      <c r="F117" s="242"/>
      <c r="G117" s="242"/>
    </row>
    <row r="118" spans="1:7" s="207" customFormat="1" x14ac:dyDescent="0.25">
      <c r="A118" s="242"/>
      <c r="B118" s="249">
        <v>1937</v>
      </c>
      <c r="C118" s="242"/>
      <c r="D118" s="250"/>
      <c r="E118" s="208"/>
      <c r="F118" s="242"/>
      <c r="G118" s="242"/>
    </row>
    <row r="119" spans="1:7" s="207" customFormat="1" x14ac:dyDescent="0.25">
      <c r="A119" s="242"/>
      <c r="B119" s="249">
        <v>1938</v>
      </c>
      <c r="C119" s="242"/>
      <c r="D119" s="250"/>
      <c r="E119" s="208"/>
      <c r="F119" s="242"/>
      <c r="G119" s="242"/>
    </row>
    <row r="120" spans="1:7" s="207" customFormat="1" x14ac:dyDescent="0.25">
      <c r="A120" s="242"/>
      <c r="B120" s="249">
        <v>1939</v>
      </c>
      <c r="C120" s="242"/>
      <c r="D120" s="250"/>
      <c r="E120" s="208"/>
      <c r="F120" s="242"/>
      <c r="G120" s="242"/>
    </row>
    <row r="121" spans="1:7" s="207" customFormat="1" x14ac:dyDescent="0.25">
      <c r="A121" s="242"/>
      <c r="B121" s="249">
        <v>1940</v>
      </c>
      <c r="C121" s="242"/>
      <c r="D121" s="250"/>
      <c r="E121" s="208"/>
      <c r="F121" s="242"/>
      <c r="G121" s="242"/>
    </row>
    <row r="122" spans="1:7" s="207" customFormat="1" x14ac:dyDescent="0.25">
      <c r="A122" s="242"/>
      <c r="B122" s="249">
        <v>1941</v>
      </c>
      <c r="C122" s="242"/>
      <c r="D122" s="250"/>
      <c r="E122" s="208"/>
      <c r="F122" s="242"/>
      <c r="G122" s="242"/>
    </row>
    <row r="123" spans="1:7" s="207" customFormat="1" x14ac:dyDescent="0.25">
      <c r="A123" s="242"/>
      <c r="B123" s="249">
        <v>1942</v>
      </c>
      <c r="C123" s="242"/>
      <c r="D123" s="250"/>
      <c r="E123" s="208"/>
      <c r="F123" s="242"/>
      <c r="G123" s="242"/>
    </row>
    <row r="124" spans="1:7" s="207" customFormat="1" x14ac:dyDescent="0.25">
      <c r="A124" s="242"/>
      <c r="B124" s="249">
        <v>1943</v>
      </c>
      <c r="C124" s="242"/>
      <c r="D124" s="250"/>
      <c r="E124" s="208"/>
      <c r="F124" s="242"/>
      <c r="G124" s="242"/>
    </row>
    <row r="125" spans="1:7" s="207" customFormat="1" x14ac:dyDescent="0.25">
      <c r="A125" s="242"/>
      <c r="B125" s="249">
        <v>1944</v>
      </c>
      <c r="C125" s="242"/>
      <c r="D125" s="250"/>
      <c r="E125" s="208"/>
      <c r="F125" s="242"/>
      <c r="G125" s="242"/>
    </row>
    <row r="126" spans="1:7" s="207" customFormat="1" x14ac:dyDescent="0.25">
      <c r="A126" s="242"/>
      <c r="B126" s="249">
        <v>1945</v>
      </c>
      <c r="C126" s="242"/>
      <c r="D126" s="250"/>
      <c r="E126" s="208"/>
      <c r="F126" s="242"/>
      <c r="G126" s="242"/>
    </row>
    <row r="127" spans="1:7" s="207" customFormat="1" x14ac:dyDescent="0.25">
      <c r="A127" s="242"/>
      <c r="B127" s="249">
        <v>1946</v>
      </c>
      <c r="C127" s="242"/>
      <c r="D127" s="250"/>
      <c r="E127" s="208"/>
      <c r="F127" s="242"/>
      <c r="G127" s="242"/>
    </row>
    <row r="128" spans="1:7" s="207" customFormat="1" x14ac:dyDescent="0.25">
      <c r="A128" s="242"/>
      <c r="B128" s="249">
        <v>1947</v>
      </c>
      <c r="C128" s="242"/>
      <c r="D128" s="250"/>
      <c r="E128" s="208"/>
      <c r="F128" s="242"/>
      <c r="G128" s="242"/>
    </row>
    <row r="129" spans="1:7" s="207" customFormat="1" x14ac:dyDescent="0.25">
      <c r="A129" s="242"/>
      <c r="B129" s="249">
        <v>1948</v>
      </c>
      <c r="C129" s="242"/>
      <c r="D129" s="250"/>
      <c r="E129" s="208"/>
      <c r="F129" s="242"/>
      <c r="G129" s="242"/>
    </row>
    <row r="130" spans="1:7" s="207" customFormat="1" x14ac:dyDescent="0.25">
      <c r="A130" s="242"/>
      <c r="B130" s="249">
        <v>1949</v>
      </c>
      <c r="C130" s="242"/>
      <c r="D130" s="250"/>
      <c r="E130" s="208"/>
      <c r="F130" s="242"/>
      <c r="G130" s="242"/>
    </row>
    <row r="131" spans="1:7" s="207" customFormat="1" x14ac:dyDescent="0.25">
      <c r="A131" s="242"/>
      <c r="B131" s="249">
        <v>1950</v>
      </c>
      <c r="C131" s="242"/>
      <c r="D131" s="250"/>
      <c r="E131" s="208"/>
      <c r="F131" s="242"/>
      <c r="G131" s="242"/>
    </row>
    <row r="132" spans="1:7" s="207" customFormat="1" x14ac:dyDescent="0.25">
      <c r="A132" s="242"/>
      <c r="B132" s="249">
        <v>1951</v>
      </c>
      <c r="C132" s="242"/>
      <c r="D132" s="250"/>
      <c r="E132" s="208"/>
      <c r="F132" s="242"/>
      <c r="G132" s="242"/>
    </row>
    <row r="133" spans="1:7" s="207" customFormat="1" x14ac:dyDescent="0.25">
      <c r="A133" s="242"/>
      <c r="B133" s="249">
        <v>1952</v>
      </c>
      <c r="C133" s="242"/>
      <c r="D133" s="250"/>
      <c r="E133" s="208"/>
      <c r="F133" s="242"/>
      <c r="G133" s="242"/>
    </row>
    <row r="134" spans="1:7" s="207" customFormat="1" x14ac:dyDescent="0.25">
      <c r="A134" s="242"/>
      <c r="B134" s="249">
        <v>1953</v>
      </c>
      <c r="C134" s="242"/>
      <c r="D134" s="250"/>
      <c r="E134" s="208"/>
      <c r="F134" s="242"/>
      <c r="G134" s="242"/>
    </row>
    <row r="135" spans="1:7" s="207" customFormat="1" x14ac:dyDescent="0.25">
      <c r="A135" s="242"/>
      <c r="B135" s="249">
        <v>1954</v>
      </c>
      <c r="C135" s="242"/>
      <c r="D135" s="250"/>
      <c r="E135" s="208"/>
      <c r="F135" s="242"/>
      <c r="G135" s="242"/>
    </row>
    <row r="136" spans="1:7" s="207" customFormat="1" x14ac:dyDescent="0.25">
      <c r="A136" s="242"/>
      <c r="B136" s="249">
        <v>1955</v>
      </c>
      <c r="C136" s="242"/>
      <c r="D136" s="250"/>
      <c r="E136" s="208"/>
      <c r="F136" s="242"/>
      <c r="G136" s="242"/>
    </row>
    <row r="137" spans="1:7" s="207" customFormat="1" x14ac:dyDescent="0.25">
      <c r="A137" s="242"/>
      <c r="B137" s="249">
        <v>1956</v>
      </c>
      <c r="C137" s="242"/>
      <c r="D137" s="250"/>
      <c r="E137" s="208"/>
      <c r="F137" s="242"/>
      <c r="G137" s="242"/>
    </row>
    <row r="138" spans="1:7" s="207" customFormat="1" x14ac:dyDescent="0.25">
      <c r="A138" s="242"/>
      <c r="B138" s="249">
        <v>1957</v>
      </c>
      <c r="C138" s="242"/>
      <c r="D138" s="250"/>
      <c r="E138" s="208"/>
      <c r="F138" s="242"/>
      <c r="G138" s="242"/>
    </row>
    <row r="139" spans="1:7" s="207" customFormat="1" x14ac:dyDescent="0.25">
      <c r="A139" s="242"/>
      <c r="B139" s="249">
        <v>1958</v>
      </c>
      <c r="C139" s="242"/>
      <c r="D139" s="250"/>
      <c r="E139" s="208"/>
      <c r="F139" s="242"/>
      <c r="G139" s="242"/>
    </row>
    <row r="140" spans="1:7" s="207" customFormat="1" x14ac:dyDescent="0.25">
      <c r="A140" s="242"/>
      <c r="B140" s="249">
        <v>1959</v>
      </c>
      <c r="C140" s="242"/>
      <c r="D140" s="250"/>
      <c r="E140" s="208"/>
      <c r="F140" s="242"/>
      <c r="G140" s="242"/>
    </row>
    <row r="141" spans="1:7" s="207" customFormat="1" x14ac:dyDescent="0.25">
      <c r="A141" s="242"/>
      <c r="B141" s="249">
        <v>1960</v>
      </c>
      <c r="C141" s="242"/>
      <c r="D141" s="250"/>
      <c r="E141" s="208"/>
      <c r="F141" s="242"/>
      <c r="G141" s="242"/>
    </row>
    <row r="142" spans="1:7" s="207" customFormat="1" x14ac:dyDescent="0.25">
      <c r="A142" s="242"/>
      <c r="B142" s="249">
        <v>1961</v>
      </c>
      <c r="C142" s="242"/>
      <c r="D142" s="250"/>
      <c r="E142" s="208"/>
      <c r="F142" s="242"/>
      <c r="G142" s="242"/>
    </row>
    <row r="143" spans="1:7" s="207" customFormat="1" x14ac:dyDescent="0.25">
      <c r="A143" s="242"/>
      <c r="B143" s="249">
        <v>1962</v>
      </c>
      <c r="C143" s="242"/>
      <c r="D143" s="250"/>
      <c r="E143" s="208"/>
      <c r="F143" s="242"/>
      <c r="G143" s="242"/>
    </row>
    <row r="144" spans="1:7" s="207" customFormat="1" x14ac:dyDescent="0.25">
      <c r="A144" s="242"/>
      <c r="B144" s="249">
        <v>1963</v>
      </c>
      <c r="C144" s="242"/>
      <c r="D144" s="250"/>
      <c r="E144" s="208"/>
      <c r="F144" s="242"/>
      <c r="G144" s="242"/>
    </row>
    <row r="145" spans="1:7" s="207" customFormat="1" x14ac:dyDescent="0.25">
      <c r="A145" s="242"/>
      <c r="B145" s="249">
        <v>1964</v>
      </c>
      <c r="C145" s="242"/>
      <c r="D145" s="250"/>
      <c r="E145" s="208"/>
      <c r="F145" s="242"/>
      <c r="G145" s="242"/>
    </row>
    <row r="146" spans="1:7" s="207" customFormat="1" x14ac:dyDescent="0.25">
      <c r="A146" s="242"/>
      <c r="B146" s="249">
        <v>1965</v>
      </c>
      <c r="C146" s="242"/>
      <c r="D146" s="250"/>
      <c r="E146" s="208"/>
      <c r="F146" s="242"/>
      <c r="G146" s="242"/>
    </row>
    <row r="147" spans="1:7" s="207" customFormat="1" x14ac:dyDescent="0.25">
      <c r="A147" s="242"/>
      <c r="B147" s="249">
        <v>1966</v>
      </c>
      <c r="C147" s="242"/>
      <c r="D147" s="250"/>
      <c r="E147" s="208"/>
      <c r="F147" s="242"/>
      <c r="G147" s="242"/>
    </row>
    <row r="148" spans="1:7" s="207" customFormat="1" x14ac:dyDescent="0.25">
      <c r="A148" s="242"/>
      <c r="B148" s="249">
        <v>1967</v>
      </c>
      <c r="C148" s="242"/>
      <c r="D148" s="250"/>
      <c r="E148" s="208"/>
      <c r="F148" s="242"/>
      <c r="G148" s="242"/>
    </row>
    <row r="149" spans="1:7" s="207" customFormat="1" x14ac:dyDescent="0.25">
      <c r="A149" s="242"/>
      <c r="B149" s="249">
        <v>1968</v>
      </c>
      <c r="C149" s="242"/>
      <c r="D149" s="250"/>
      <c r="E149" s="208"/>
      <c r="F149" s="242"/>
      <c r="G149" s="242"/>
    </row>
    <row r="150" spans="1:7" s="207" customFormat="1" x14ac:dyDescent="0.25">
      <c r="A150" s="242"/>
      <c r="B150" s="249">
        <v>1969</v>
      </c>
      <c r="C150" s="242"/>
      <c r="D150" s="250"/>
      <c r="E150" s="208"/>
      <c r="F150" s="242"/>
      <c r="G150" s="242"/>
    </row>
    <row r="151" spans="1:7" s="207" customFormat="1" x14ac:dyDescent="0.25">
      <c r="A151" s="242"/>
      <c r="B151" s="249">
        <v>1970</v>
      </c>
      <c r="C151" s="242"/>
      <c r="D151" s="250"/>
      <c r="E151" s="208"/>
      <c r="F151" s="242"/>
      <c r="G151" s="242"/>
    </row>
    <row r="152" spans="1:7" s="207" customFormat="1" x14ac:dyDescent="0.25">
      <c r="A152" s="242"/>
      <c r="B152" s="249">
        <v>1971</v>
      </c>
      <c r="C152" s="242"/>
      <c r="D152" s="250"/>
      <c r="E152" s="208"/>
      <c r="F152" s="242"/>
      <c r="G152" s="242"/>
    </row>
    <row r="153" spans="1:7" s="207" customFormat="1" x14ac:dyDescent="0.25">
      <c r="A153" s="242"/>
      <c r="B153" s="249">
        <v>1972</v>
      </c>
      <c r="C153" s="242"/>
      <c r="D153" s="250"/>
      <c r="E153" s="208"/>
      <c r="F153" s="242"/>
      <c r="G153" s="242"/>
    </row>
    <row r="154" spans="1:7" s="207" customFormat="1" x14ac:dyDescent="0.25">
      <c r="A154" s="242"/>
      <c r="B154" s="249">
        <v>1973</v>
      </c>
      <c r="C154" s="242"/>
      <c r="D154" s="250"/>
      <c r="E154" s="208"/>
      <c r="F154" s="242"/>
      <c r="G154" s="242"/>
    </row>
    <row r="155" spans="1:7" s="207" customFormat="1" x14ac:dyDescent="0.25">
      <c r="A155" s="242"/>
      <c r="B155" s="249">
        <v>1974</v>
      </c>
      <c r="C155" s="242"/>
      <c r="D155" s="250"/>
      <c r="E155" s="208"/>
      <c r="F155" s="242"/>
      <c r="G155" s="242"/>
    </row>
    <row r="156" spans="1:7" s="207" customFormat="1" x14ac:dyDescent="0.25">
      <c r="A156" s="242"/>
      <c r="B156" s="249">
        <v>1975</v>
      </c>
      <c r="C156" s="242"/>
      <c r="D156" s="250"/>
      <c r="E156" s="208"/>
      <c r="F156" s="242"/>
      <c r="G156" s="242"/>
    </row>
    <row r="157" spans="1:7" s="207" customFormat="1" x14ac:dyDescent="0.25">
      <c r="A157" s="242"/>
      <c r="B157" s="249">
        <v>1976</v>
      </c>
      <c r="C157" s="242"/>
      <c r="D157" s="250"/>
      <c r="E157" s="208"/>
      <c r="F157" s="242"/>
      <c r="G157" s="242"/>
    </row>
    <row r="158" spans="1:7" s="207" customFormat="1" x14ac:dyDescent="0.25">
      <c r="A158" s="242"/>
      <c r="B158" s="249">
        <v>1977</v>
      </c>
      <c r="C158" s="242"/>
      <c r="D158" s="250"/>
      <c r="E158" s="208"/>
      <c r="F158" s="242"/>
      <c r="G158" s="242"/>
    </row>
    <row r="159" spans="1:7" s="207" customFormat="1" x14ac:dyDescent="0.25">
      <c r="A159" s="242"/>
      <c r="B159" s="249">
        <v>1978</v>
      </c>
      <c r="C159" s="242"/>
      <c r="D159" s="250"/>
      <c r="E159" s="208"/>
      <c r="F159" s="242"/>
      <c r="G159" s="242"/>
    </row>
    <row r="160" spans="1:7" s="207" customFormat="1" x14ac:dyDescent="0.25">
      <c r="A160" s="242"/>
      <c r="B160" s="249">
        <v>1979</v>
      </c>
      <c r="C160" s="242"/>
      <c r="D160" s="250"/>
      <c r="E160" s="208"/>
      <c r="F160" s="242"/>
      <c r="G160" s="242"/>
    </row>
    <row r="161" spans="1:7" s="207" customFormat="1" x14ac:dyDescent="0.25">
      <c r="A161" s="242"/>
      <c r="B161" s="249">
        <v>1980</v>
      </c>
      <c r="C161" s="242"/>
      <c r="D161" s="250"/>
      <c r="E161" s="208"/>
      <c r="F161" s="242"/>
      <c r="G161" s="242"/>
    </row>
    <row r="162" spans="1:7" s="207" customFormat="1" x14ac:dyDescent="0.25">
      <c r="A162" s="242"/>
      <c r="B162" s="249">
        <v>1981</v>
      </c>
      <c r="C162" s="242"/>
      <c r="D162" s="250"/>
      <c r="E162" s="208"/>
      <c r="F162" s="242"/>
      <c r="G162" s="242"/>
    </row>
    <row r="163" spans="1:7" s="207" customFormat="1" x14ac:dyDescent="0.25">
      <c r="A163" s="242"/>
      <c r="B163" s="249">
        <v>1982</v>
      </c>
      <c r="C163" s="242"/>
      <c r="D163" s="250"/>
      <c r="E163" s="208"/>
      <c r="F163" s="242"/>
      <c r="G163" s="242"/>
    </row>
    <row r="164" spans="1:7" s="207" customFormat="1" x14ac:dyDescent="0.25">
      <c r="A164" s="242"/>
      <c r="B164" s="249">
        <v>1983</v>
      </c>
      <c r="C164" s="242"/>
      <c r="D164" s="250"/>
      <c r="E164" s="208"/>
      <c r="F164" s="242"/>
      <c r="G164" s="242"/>
    </row>
    <row r="165" spans="1:7" s="207" customFormat="1" x14ac:dyDescent="0.25">
      <c r="A165" s="242"/>
      <c r="B165" s="249">
        <v>1984</v>
      </c>
      <c r="C165" s="242"/>
      <c r="D165" s="250"/>
      <c r="E165" s="208"/>
      <c r="F165" s="242"/>
      <c r="G165" s="242"/>
    </row>
    <row r="166" spans="1:7" s="207" customFormat="1" x14ac:dyDescent="0.25">
      <c r="A166" s="242"/>
      <c r="B166" s="249">
        <v>1985</v>
      </c>
      <c r="C166" s="242"/>
      <c r="D166" s="250"/>
      <c r="E166" s="208"/>
      <c r="F166" s="242"/>
      <c r="G166" s="242"/>
    </row>
    <row r="167" spans="1:7" s="207" customFormat="1" x14ac:dyDescent="0.25">
      <c r="A167" s="242"/>
      <c r="B167" s="249">
        <v>1986</v>
      </c>
      <c r="C167" s="242" t="b">
        <v>0</v>
      </c>
      <c r="D167" s="250"/>
      <c r="E167" s="208"/>
      <c r="F167" s="242"/>
      <c r="G167" s="242"/>
    </row>
    <row r="168" spans="1:7" s="207" customFormat="1" x14ac:dyDescent="0.25">
      <c r="A168" s="242"/>
      <c r="B168" s="249">
        <v>1987</v>
      </c>
      <c r="C168" s="242" t="b">
        <v>0</v>
      </c>
      <c r="D168" s="250"/>
      <c r="E168" s="208"/>
      <c r="F168" s="242"/>
      <c r="G168" s="242"/>
    </row>
    <row r="169" spans="1:7" s="207" customFormat="1" x14ac:dyDescent="0.25">
      <c r="A169" s="242"/>
      <c r="B169" s="249">
        <v>1988</v>
      </c>
      <c r="C169" s="242" t="b">
        <v>0</v>
      </c>
      <c r="D169" s="250"/>
      <c r="E169" s="208"/>
      <c r="F169" s="242"/>
      <c r="G169" s="242"/>
    </row>
    <row r="170" spans="1:7" s="207" customFormat="1" x14ac:dyDescent="0.25">
      <c r="A170" s="242"/>
      <c r="B170" s="249">
        <v>1989</v>
      </c>
      <c r="C170" s="242" t="b">
        <v>0</v>
      </c>
      <c r="D170" s="250"/>
      <c r="E170" s="208"/>
      <c r="F170" s="242"/>
      <c r="G170" s="242"/>
    </row>
    <row r="171" spans="1:7" s="207" customFormat="1" x14ac:dyDescent="0.25">
      <c r="A171" s="242"/>
      <c r="B171" s="249">
        <v>1990</v>
      </c>
      <c r="C171" s="242"/>
      <c r="D171" s="250"/>
      <c r="E171" s="208"/>
      <c r="F171" s="242"/>
      <c r="G171" s="242"/>
    </row>
    <row r="172" spans="1:7" s="207" customFormat="1" x14ac:dyDescent="0.25">
      <c r="A172" s="242"/>
      <c r="B172" s="249">
        <v>1991</v>
      </c>
      <c r="C172" s="242"/>
      <c r="D172" s="250"/>
      <c r="E172" s="208"/>
      <c r="F172" s="242"/>
      <c r="G172" s="242"/>
    </row>
    <row r="173" spans="1:7" s="207" customFormat="1" x14ac:dyDescent="0.25">
      <c r="A173" s="242"/>
      <c r="B173" s="249">
        <v>1992</v>
      </c>
      <c r="C173" s="242"/>
      <c r="D173" s="250"/>
      <c r="E173" s="208"/>
      <c r="F173" s="242"/>
      <c r="G173" s="242"/>
    </row>
    <row r="174" spans="1:7" s="207" customFormat="1" x14ac:dyDescent="0.25">
      <c r="A174" s="242"/>
      <c r="B174" s="249">
        <v>1993</v>
      </c>
      <c r="C174" s="242"/>
      <c r="D174" s="250"/>
      <c r="E174" s="208"/>
      <c r="F174" s="242"/>
      <c r="G174" s="242"/>
    </row>
    <row r="175" spans="1:7" s="207" customFormat="1" x14ac:dyDescent="0.25">
      <c r="A175" s="242"/>
      <c r="B175" s="249">
        <v>1994</v>
      </c>
      <c r="C175" s="242"/>
      <c r="D175" s="250"/>
      <c r="E175" s="208"/>
      <c r="F175" s="242"/>
      <c r="G175" s="242"/>
    </row>
    <row r="176" spans="1:7" s="207" customFormat="1" x14ac:dyDescent="0.25">
      <c r="A176" s="242"/>
      <c r="B176" s="249">
        <v>1995</v>
      </c>
      <c r="C176" s="242"/>
      <c r="D176" s="250"/>
      <c r="E176" s="208"/>
      <c r="F176" s="242"/>
      <c r="G176" s="242"/>
    </row>
    <row r="177" spans="1:7" s="207" customFormat="1" x14ac:dyDescent="0.25">
      <c r="A177" s="242"/>
      <c r="B177" s="249">
        <v>1996</v>
      </c>
      <c r="C177" s="242"/>
      <c r="D177" s="250"/>
      <c r="E177" s="208"/>
      <c r="F177" s="242"/>
      <c r="G177" s="242"/>
    </row>
    <row r="178" spans="1:7" s="207" customFormat="1" x14ac:dyDescent="0.25">
      <c r="A178" s="242"/>
      <c r="B178" s="249">
        <v>1997</v>
      </c>
      <c r="C178" s="242"/>
      <c r="D178" s="250"/>
      <c r="E178" s="208"/>
      <c r="F178" s="242"/>
      <c r="G178" s="242"/>
    </row>
    <row r="179" spans="1:7" s="207" customFormat="1" x14ac:dyDescent="0.25">
      <c r="A179" s="242"/>
      <c r="B179" s="249">
        <v>1998</v>
      </c>
      <c r="C179" s="242"/>
      <c r="D179" s="250"/>
      <c r="E179" s="208"/>
      <c r="F179" s="242"/>
      <c r="G179" s="242"/>
    </row>
    <row r="180" spans="1:7" s="207" customFormat="1" x14ac:dyDescent="0.25">
      <c r="A180" s="242"/>
      <c r="B180" s="249">
        <v>1999</v>
      </c>
      <c r="C180" s="242"/>
      <c r="D180" s="250"/>
      <c r="E180" s="208"/>
      <c r="F180" s="242"/>
      <c r="G180" s="242"/>
    </row>
    <row r="181" spans="1:7" s="207" customFormat="1" x14ac:dyDescent="0.25">
      <c r="A181" s="242"/>
      <c r="B181" s="249">
        <v>2000</v>
      </c>
      <c r="C181" s="242"/>
      <c r="D181" s="250"/>
      <c r="E181" s="208"/>
      <c r="F181" s="242"/>
      <c r="G181" s="242"/>
    </row>
    <row r="182" spans="1:7" s="207" customFormat="1" x14ac:dyDescent="0.25">
      <c r="A182" s="242"/>
      <c r="B182" s="249">
        <v>2001</v>
      </c>
      <c r="C182" s="242"/>
      <c r="D182" s="250"/>
      <c r="E182" s="208"/>
      <c r="F182" s="242"/>
      <c r="G182" s="242"/>
    </row>
    <row r="183" spans="1:7" s="207" customFormat="1" x14ac:dyDescent="0.25">
      <c r="A183" s="242"/>
      <c r="B183" s="249">
        <v>2002</v>
      </c>
      <c r="C183" s="242"/>
      <c r="D183" s="250"/>
      <c r="E183" s="208"/>
      <c r="F183" s="242"/>
      <c r="G183" s="242"/>
    </row>
    <row r="184" spans="1:7" s="207" customFormat="1" x14ac:dyDescent="0.25">
      <c r="A184" s="242"/>
      <c r="B184" s="249">
        <v>2003</v>
      </c>
      <c r="C184" s="242"/>
      <c r="D184" s="250"/>
      <c r="E184" s="208"/>
      <c r="F184" s="242"/>
      <c r="G184" s="242"/>
    </row>
    <row r="185" spans="1:7" s="207" customFormat="1" x14ac:dyDescent="0.25">
      <c r="A185" s="242"/>
      <c r="B185" s="249">
        <v>2004</v>
      </c>
      <c r="C185" s="242"/>
      <c r="D185" s="250"/>
      <c r="E185" s="208"/>
      <c r="F185" s="242"/>
      <c r="G185" s="242"/>
    </row>
    <row r="186" spans="1:7" s="207" customFormat="1" x14ac:dyDescent="0.25">
      <c r="A186" s="242"/>
      <c r="B186" s="249">
        <v>2005</v>
      </c>
      <c r="C186" s="242"/>
      <c r="D186" s="250"/>
      <c r="E186" s="208"/>
      <c r="F186" s="242"/>
      <c r="G186" s="242"/>
    </row>
    <row r="187" spans="1:7" s="207" customFormat="1" x14ac:dyDescent="0.25">
      <c r="A187" s="242"/>
      <c r="B187" s="249">
        <v>2006</v>
      </c>
      <c r="C187" s="242"/>
      <c r="D187" s="250"/>
      <c r="E187" s="208"/>
      <c r="F187" s="242"/>
      <c r="G187" s="242"/>
    </row>
    <row r="188" spans="1:7" s="207" customFormat="1" x14ac:dyDescent="0.25">
      <c r="A188" s="242"/>
      <c r="B188" s="249">
        <v>2007</v>
      </c>
      <c r="C188" s="242"/>
      <c r="D188" s="250"/>
      <c r="E188" s="208"/>
      <c r="F188" s="242"/>
      <c r="G188" s="242"/>
    </row>
    <row r="189" spans="1:7" s="207" customFormat="1" x14ac:dyDescent="0.25">
      <c r="A189" s="242"/>
      <c r="B189" s="249">
        <v>2008</v>
      </c>
      <c r="C189" s="242"/>
      <c r="D189" s="250"/>
      <c r="E189" s="208"/>
      <c r="F189" s="242"/>
      <c r="G189" s="242"/>
    </row>
    <row r="190" spans="1:7" s="207" customFormat="1" x14ac:dyDescent="0.25">
      <c r="A190" s="242"/>
      <c r="B190" s="249">
        <v>2009</v>
      </c>
      <c r="C190" s="242"/>
      <c r="D190" s="250"/>
      <c r="E190" s="208"/>
      <c r="F190" s="242"/>
      <c r="G190" s="242"/>
    </row>
    <row r="191" spans="1:7" s="207" customFormat="1" x14ac:dyDescent="0.25">
      <c r="A191" s="242"/>
      <c r="B191" s="249">
        <v>2010</v>
      </c>
      <c r="C191" s="242"/>
      <c r="D191" s="250"/>
      <c r="E191" s="208"/>
      <c r="F191" s="242"/>
      <c r="G191" s="242"/>
    </row>
    <row r="192" spans="1:7" s="207" customFormat="1" x14ac:dyDescent="0.25">
      <c r="A192" s="242"/>
      <c r="B192" s="249">
        <v>2011</v>
      </c>
      <c r="C192" s="242"/>
      <c r="D192" s="250"/>
      <c r="E192" s="208"/>
      <c r="F192" s="242"/>
      <c r="G192" s="242"/>
    </row>
    <row r="193" spans="1:7" s="207" customFormat="1" x14ac:dyDescent="0.25">
      <c r="A193" s="242"/>
      <c r="B193" s="249">
        <v>2012</v>
      </c>
      <c r="C193" s="242"/>
      <c r="D193" s="250"/>
      <c r="E193" s="208"/>
      <c r="F193" s="242"/>
      <c r="G193" s="242"/>
    </row>
    <row r="194" spans="1:7" s="207" customFormat="1" x14ac:dyDescent="0.25">
      <c r="A194" s="242"/>
      <c r="B194" s="249">
        <v>2013</v>
      </c>
      <c r="C194" s="242"/>
      <c r="D194" s="250"/>
      <c r="E194" s="208"/>
      <c r="F194" s="242"/>
      <c r="G194" s="242"/>
    </row>
    <row r="195" spans="1:7" s="207" customFormat="1" x14ac:dyDescent="0.25">
      <c r="A195" s="242"/>
      <c r="B195" s="249">
        <v>2014</v>
      </c>
      <c r="C195" s="242"/>
      <c r="D195" s="250"/>
      <c r="E195" s="208"/>
      <c r="F195" s="242"/>
      <c r="G195" s="242"/>
    </row>
    <row r="196" spans="1:7" s="207" customFormat="1" x14ac:dyDescent="0.25">
      <c r="A196" s="242"/>
      <c r="B196" s="249">
        <v>2015</v>
      </c>
      <c r="C196" s="242"/>
      <c r="D196" s="250"/>
      <c r="E196" s="208"/>
      <c r="F196" s="242"/>
      <c r="G196" s="242"/>
    </row>
    <row r="197" spans="1:7" s="207" customFormat="1" x14ac:dyDescent="0.25">
      <c r="A197" s="242"/>
      <c r="B197" s="249">
        <v>2016</v>
      </c>
      <c r="C197" s="242"/>
      <c r="D197" s="250"/>
      <c r="E197" s="208"/>
      <c r="F197" s="242"/>
      <c r="G197" s="242"/>
    </row>
    <row r="198" spans="1:7" s="207" customFormat="1" x14ac:dyDescent="0.25">
      <c r="A198" s="242"/>
      <c r="B198" s="249">
        <v>2017</v>
      </c>
      <c r="C198" s="242"/>
      <c r="D198" s="250"/>
      <c r="E198" s="208"/>
      <c r="F198" s="242"/>
      <c r="G198" s="242"/>
    </row>
    <row r="199" spans="1:7" s="207" customFormat="1" x14ac:dyDescent="0.25">
      <c r="A199" s="242"/>
      <c r="B199" s="249">
        <v>2018</v>
      </c>
      <c r="C199" s="242"/>
      <c r="D199" s="250"/>
      <c r="E199" s="208"/>
      <c r="F199" s="242"/>
      <c r="G199" s="242"/>
    </row>
    <row r="200" spans="1:7" s="207" customFormat="1" x14ac:dyDescent="0.25">
      <c r="A200" s="242"/>
      <c r="B200" s="249">
        <v>2019</v>
      </c>
      <c r="C200" s="242"/>
      <c r="D200" s="250"/>
      <c r="E200" s="208"/>
      <c r="F200" s="242"/>
      <c r="G200" s="242"/>
    </row>
    <row r="201" spans="1:7" s="207" customFormat="1" ht="15.75" thickBot="1" x14ac:dyDescent="0.3">
      <c r="A201" s="242"/>
      <c r="B201" s="241">
        <v>2020</v>
      </c>
      <c r="C201" s="242"/>
      <c r="D201" s="250"/>
      <c r="E201" s="208"/>
      <c r="F201" s="242"/>
      <c r="G201" s="242"/>
    </row>
    <row r="202" spans="1:7" s="207" customFormat="1" x14ac:dyDescent="0.25">
      <c r="A202" s="242"/>
      <c r="B202" s="242"/>
      <c r="C202" s="242"/>
      <c r="D202" s="250"/>
      <c r="E202" s="208"/>
      <c r="F202" s="242"/>
      <c r="G202" s="242"/>
    </row>
    <row r="203" spans="1:7" s="207" customFormat="1" x14ac:dyDescent="0.25">
      <c r="A203" s="242"/>
      <c r="B203" s="242"/>
      <c r="C203" s="280"/>
      <c r="D203" s="250"/>
      <c r="E203" s="208"/>
      <c r="F203" s="242"/>
      <c r="G203" s="242"/>
    </row>
    <row r="204" spans="1:7" s="207" customFormat="1" x14ac:dyDescent="0.25">
      <c r="A204" s="242"/>
      <c r="B204" s="242"/>
      <c r="C204" s="242"/>
      <c r="D204" s="250"/>
      <c r="E204" s="208"/>
      <c r="F204" s="242"/>
      <c r="G204" s="242"/>
    </row>
    <row r="205" spans="1:7" s="207" customFormat="1" x14ac:dyDescent="0.25">
      <c r="A205" s="242"/>
      <c r="B205" s="242" t="s">
        <v>237</v>
      </c>
      <c r="C205" s="207" t="b">
        <v>0</v>
      </c>
      <c r="D205" s="250"/>
      <c r="E205" s="208"/>
      <c r="F205" s="242"/>
      <c r="G205" s="242"/>
    </row>
    <row r="206" spans="1:7" s="207" customFormat="1" x14ac:dyDescent="0.25">
      <c r="A206" s="242"/>
      <c r="B206" s="242" t="s">
        <v>238</v>
      </c>
      <c r="C206" s="242" t="b">
        <v>0</v>
      </c>
      <c r="D206" s="250"/>
      <c r="E206" s="208"/>
      <c r="F206" s="242"/>
      <c r="G206" s="242"/>
    </row>
    <row r="207" spans="1:7" s="207" customFormat="1" x14ac:dyDescent="0.25">
      <c r="A207" s="242"/>
      <c r="B207" s="250" t="s">
        <v>35</v>
      </c>
      <c r="C207" s="242" t="b">
        <v>0</v>
      </c>
      <c r="D207" s="250"/>
      <c r="E207" s="208"/>
      <c r="F207" s="242"/>
      <c r="G207" s="242"/>
    </row>
    <row r="208" spans="1:7" s="207" customFormat="1" x14ac:dyDescent="0.25">
      <c r="A208" s="242"/>
      <c r="B208" s="250"/>
      <c r="C208" s="242"/>
      <c r="D208" s="250"/>
      <c r="E208" s="208"/>
      <c r="F208" s="242"/>
      <c r="G208" s="242"/>
    </row>
    <row r="209" spans="1:7" s="207" customFormat="1" x14ac:dyDescent="0.25">
      <c r="A209" s="242"/>
      <c r="B209" s="242"/>
      <c r="C209" s="242"/>
      <c r="D209" s="250"/>
      <c r="E209" s="208"/>
      <c r="F209" s="242"/>
      <c r="G209" s="242"/>
    </row>
    <row r="210" spans="1:7" s="207" customFormat="1" x14ac:dyDescent="0.25">
      <c r="A210" s="242"/>
      <c r="B210" s="242"/>
      <c r="C210" s="242"/>
      <c r="D210" s="250"/>
      <c r="E210" s="208"/>
      <c r="F210" s="242"/>
      <c r="G210" s="242"/>
    </row>
    <row r="211" spans="1:7" s="207" customFormat="1" x14ac:dyDescent="0.25">
      <c r="A211" s="242"/>
      <c r="B211" s="242"/>
      <c r="C211" s="242"/>
      <c r="D211" s="250"/>
      <c r="E211" s="208"/>
      <c r="F211" s="242"/>
      <c r="G211" s="242"/>
    </row>
    <row r="212" spans="1:7" s="207" customFormat="1" x14ac:dyDescent="0.25">
      <c r="A212" s="242"/>
      <c r="B212" s="251" t="s">
        <v>239</v>
      </c>
      <c r="C212" s="242">
        <f>COUNTIF(D:D,"X")</f>
        <v>13</v>
      </c>
      <c r="D212" s="250"/>
      <c r="E212" s="208"/>
      <c r="F212" s="242"/>
      <c r="G212" s="242"/>
    </row>
    <row r="213" spans="1:7" s="207" customFormat="1" x14ac:dyDescent="0.25">
      <c r="A213" s="242"/>
      <c r="B213" s="251" t="s">
        <v>240</v>
      </c>
      <c r="C213" s="242">
        <f>COUNTIF(D:D,"√")</f>
        <v>5</v>
      </c>
      <c r="D213" s="250"/>
      <c r="E213" s="208"/>
      <c r="F213" s="242"/>
      <c r="G213" s="242"/>
    </row>
    <row r="214" spans="1:7" s="207" customFormat="1" x14ac:dyDescent="0.25">
      <c r="A214" s="242"/>
      <c r="B214" s="251" t="s">
        <v>241</v>
      </c>
      <c r="C214" s="242">
        <f>COUNTIF(D:D,"!")</f>
        <v>0</v>
      </c>
      <c r="D214" s="250"/>
      <c r="E214" s="208"/>
      <c r="F214" s="242"/>
      <c r="G214" s="242"/>
    </row>
    <row r="215" spans="1:7" s="207" customFormat="1" x14ac:dyDescent="0.25">
      <c r="A215" s="242"/>
      <c r="B215" s="242"/>
      <c r="C215" s="242"/>
      <c r="D215" s="250"/>
      <c r="E215" s="208"/>
      <c r="F215" s="242"/>
      <c r="G215" s="242"/>
    </row>
    <row r="216" spans="1:7" s="207" customFormat="1" x14ac:dyDescent="0.25">
      <c r="A216" s="242"/>
      <c r="B216" s="242"/>
      <c r="C216" s="242"/>
      <c r="D216" s="250"/>
      <c r="E216" s="208"/>
      <c r="F216" s="242"/>
      <c r="G216" s="242"/>
    </row>
    <row r="217" spans="1:7" s="207" customFormat="1" x14ac:dyDescent="0.25">
      <c r="A217" s="242"/>
      <c r="B217" s="242"/>
      <c r="C217" s="242"/>
      <c r="D217" s="250"/>
      <c r="E217" s="208"/>
      <c r="F217" s="242"/>
      <c r="G217" s="242"/>
    </row>
    <row r="218" spans="1:7" s="207" customFormat="1" x14ac:dyDescent="0.25">
      <c r="A218" s="242"/>
      <c r="B218" s="242"/>
      <c r="C218" s="242"/>
      <c r="D218" s="250"/>
      <c r="E218" s="208"/>
      <c r="F218" s="242"/>
      <c r="G218" s="242"/>
    </row>
    <row r="219" spans="1:7" s="207" customFormat="1" x14ac:dyDescent="0.25">
      <c r="A219" s="242"/>
      <c r="B219" s="242"/>
      <c r="C219" s="242"/>
      <c r="D219" s="250"/>
      <c r="E219" s="208"/>
      <c r="F219" s="242"/>
      <c r="G219" s="242"/>
    </row>
    <row r="220" spans="1:7" s="207" customFormat="1" x14ac:dyDescent="0.25">
      <c r="A220" s="242"/>
      <c r="B220" s="242"/>
      <c r="C220" s="242"/>
      <c r="D220" s="250"/>
      <c r="E220" s="208"/>
      <c r="F220" s="242"/>
      <c r="G220" s="242"/>
    </row>
    <row r="221" spans="1:7" s="207" customFormat="1" x14ac:dyDescent="0.25">
      <c r="A221" s="242"/>
      <c r="B221" s="242"/>
      <c r="C221" s="242"/>
      <c r="D221" s="250"/>
      <c r="E221" s="208"/>
      <c r="F221" s="242"/>
      <c r="G221" s="242"/>
    </row>
    <row r="222" spans="1:7" s="207" customFormat="1" x14ac:dyDescent="0.25">
      <c r="A222" s="242"/>
      <c r="B222" s="242"/>
      <c r="C222" s="242"/>
      <c r="D222" s="250"/>
      <c r="E222" s="208"/>
      <c r="F222" s="242"/>
      <c r="G222" s="242"/>
    </row>
    <row r="223" spans="1:7" s="207" customFormat="1" x14ac:dyDescent="0.25">
      <c r="A223" s="242"/>
      <c r="B223" s="242"/>
      <c r="C223" s="242"/>
      <c r="D223" s="250"/>
      <c r="E223" s="208"/>
      <c r="F223" s="242"/>
      <c r="G223" s="242"/>
    </row>
    <row r="224" spans="1:7" s="207" customFormat="1" x14ac:dyDescent="0.25">
      <c r="A224" s="242"/>
      <c r="B224" s="242"/>
      <c r="C224" s="242"/>
      <c r="D224" s="250"/>
      <c r="E224" s="208"/>
      <c r="F224" s="242"/>
      <c r="G224" s="242"/>
    </row>
    <row r="225" spans="1:7" s="207" customFormat="1" x14ac:dyDescent="0.25">
      <c r="A225" s="242"/>
      <c r="B225" s="242"/>
      <c r="C225" s="242"/>
      <c r="D225" s="250"/>
      <c r="E225" s="208"/>
      <c r="F225" s="242"/>
      <c r="G225" s="242"/>
    </row>
    <row r="226" spans="1:7" s="207" customFormat="1" x14ac:dyDescent="0.25">
      <c r="A226" s="242"/>
      <c r="B226" s="242"/>
      <c r="C226" s="242"/>
      <c r="D226" s="250"/>
      <c r="E226" s="208"/>
      <c r="F226" s="242"/>
      <c r="G226" s="242"/>
    </row>
    <row r="227" spans="1:7" s="207" customFormat="1" x14ac:dyDescent="0.25">
      <c r="A227" s="242"/>
      <c r="B227" s="242"/>
      <c r="C227" s="242"/>
      <c r="D227" s="250"/>
      <c r="E227" s="208"/>
      <c r="F227" s="242"/>
      <c r="G227" s="242"/>
    </row>
    <row r="228" spans="1:7" s="207" customFormat="1" x14ac:dyDescent="0.25">
      <c r="A228" s="242"/>
      <c r="B228" s="242"/>
      <c r="C228" s="242"/>
      <c r="D228" s="250"/>
      <c r="E228" s="208"/>
      <c r="F228" s="242"/>
      <c r="G228" s="242"/>
    </row>
    <row r="229" spans="1:7" s="207" customFormat="1" x14ac:dyDescent="0.25">
      <c r="A229" s="242"/>
      <c r="B229" s="242"/>
      <c r="C229" s="242"/>
      <c r="D229" s="250"/>
      <c r="E229" s="208"/>
      <c r="F229" s="242"/>
      <c r="G229" s="242"/>
    </row>
    <row r="230" spans="1:7" s="207" customFormat="1" x14ac:dyDescent="0.25">
      <c r="A230" s="242"/>
      <c r="B230" s="242"/>
      <c r="C230" s="242"/>
      <c r="D230" s="250"/>
      <c r="E230" s="208"/>
      <c r="F230" s="242"/>
      <c r="G230" s="242"/>
    </row>
    <row r="231" spans="1:7" s="207" customFormat="1" x14ac:dyDescent="0.25">
      <c r="A231" s="242"/>
      <c r="B231" s="242"/>
      <c r="C231" s="242"/>
      <c r="D231" s="250"/>
      <c r="E231" s="208"/>
      <c r="F231" s="242"/>
      <c r="G231" s="242"/>
    </row>
    <row r="232" spans="1:7" s="207" customFormat="1" x14ac:dyDescent="0.25">
      <c r="A232" s="242"/>
      <c r="B232" s="242"/>
      <c r="C232" s="242"/>
      <c r="D232" s="250"/>
      <c r="E232" s="208"/>
      <c r="F232" s="242"/>
      <c r="G232" s="242"/>
    </row>
    <row r="233" spans="1:7" s="207" customFormat="1" x14ac:dyDescent="0.25">
      <c r="A233" s="242"/>
      <c r="B233" s="242"/>
      <c r="C233" s="242"/>
      <c r="D233" s="250"/>
      <c r="E233" s="208"/>
      <c r="F233" s="242"/>
      <c r="G233" s="242"/>
    </row>
    <row r="234" spans="1:7" s="207" customFormat="1" x14ac:dyDescent="0.25">
      <c r="A234" s="242"/>
      <c r="B234" s="242"/>
      <c r="C234" s="242"/>
      <c r="D234" s="250"/>
      <c r="E234" s="208"/>
      <c r="F234" s="242"/>
      <c r="G234" s="242"/>
    </row>
    <row r="235" spans="1:7" s="207" customFormat="1" x14ac:dyDescent="0.25">
      <c r="A235" s="242"/>
      <c r="B235" s="242"/>
      <c r="C235" s="242"/>
      <c r="D235" s="250"/>
      <c r="E235" s="208"/>
      <c r="F235" s="242"/>
      <c r="G235" s="242"/>
    </row>
    <row r="236" spans="1:7" s="207" customFormat="1" x14ac:dyDescent="0.25">
      <c r="A236" s="242"/>
      <c r="B236" s="242"/>
      <c r="C236" s="242"/>
      <c r="D236" s="250"/>
      <c r="E236" s="208"/>
      <c r="F236" s="242"/>
      <c r="G236" s="242"/>
    </row>
    <row r="237" spans="1:7" s="207" customFormat="1" x14ac:dyDescent="0.25">
      <c r="A237" s="242"/>
      <c r="B237" s="242"/>
      <c r="C237" s="242"/>
      <c r="D237" s="250"/>
      <c r="E237" s="208"/>
      <c r="F237" s="242"/>
      <c r="G237" s="242"/>
    </row>
    <row r="238" spans="1:7" s="207" customFormat="1" x14ac:dyDescent="0.25">
      <c r="A238" s="242"/>
      <c r="B238" s="242"/>
      <c r="C238" s="242"/>
      <c r="D238" s="250"/>
      <c r="E238" s="208"/>
      <c r="F238" s="242"/>
      <c r="G238" s="242"/>
    </row>
    <row r="239" spans="1:7" s="207" customFormat="1" x14ac:dyDescent="0.25">
      <c r="A239" s="242"/>
      <c r="B239" s="242"/>
      <c r="C239" s="242"/>
      <c r="D239" s="250"/>
      <c r="E239" s="208"/>
      <c r="F239" s="242"/>
      <c r="G239" s="242"/>
    </row>
    <row r="240" spans="1:7" s="207" customFormat="1" x14ac:dyDescent="0.25">
      <c r="A240" s="242"/>
      <c r="B240" s="242"/>
      <c r="C240" s="242"/>
      <c r="D240" s="250"/>
      <c r="E240" s="208"/>
      <c r="F240" s="242"/>
      <c r="G240" s="242"/>
    </row>
    <row r="241" spans="1:7" s="207" customFormat="1" x14ac:dyDescent="0.25">
      <c r="A241" s="242"/>
      <c r="B241" s="242"/>
      <c r="C241" s="242"/>
      <c r="D241" s="250"/>
      <c r="E241" s="208"/>
      <c r="F241" s="242"/>
      <c r="G241" s="242"/>
    </row>
    <row r="242" spans="1:7" s="207" customFormat="1" x14ac:dyDescent="0.25">
      <c r="A242" s="242"/>
      <c r="B242" s="242"/>
      <c r="C242" s="242"/>
      <c r="D242" s="250"/>
      <c r="E242" s="208"/>
      <c r="F242" s="242"/>
      <c r="G242" s="242"/>
    </row>
    <row r="243" spans="1:7" s="207" customFormat="1" x14ac:dyDescent="0.25">
      <c r="A243" s="242"/>
      <c r="B243" s="242"/>
      <c r="C243" s="242"/>
      <c r="D243" s="250"/>
      <c r="E243" s="208"/>
      <c r="F243" s="242"/>
      <c r="G243" s="242"/>
    </row>
    <row r="244" spans="1:7" s="207" customFormat="1" x14ac:dyDescent="0.25">
      <c r="A244" s="242"/>
      <c r="B244" s="242"/>
      <c r="C244" s="242"/>
      <c r="D244" s="250"/>
      <c r="E244" s="208"/>
      <c r="F244" s="242"/>
      <c r="G244" s="242"/>
    </row>
    <row r="245" spans="1:7" s="207" customFormat="1" x14ac:dyDescent="0.25">
      <c r="A245" s="242"/>
      <c r="B245" s="242"/>
      <c r="C245" s="242"/>
      <c r="D245" s="250"/>
      <c r="E245" s="208"/>
      <c r="F245" s="242"/>
      <c r="G245" s="242"/>
    </row>
    <row r="246" spans="1:7" s="207" customFormat="1" x14ac:dyDescent="0.25">
      <c r="A246" s="242"/>
      <c r="B246" s="242"/>
      <c r="C246" s="242"/>
      <c r="D246" s="250"/>
      <c r="E246" s="208"/>
      <c r="F246" s="242"/>
      <c r="G246" s="242"/>
    </row>
    <row r="247" spans="1:7" s="207" customFormat="1" x14ac:dyDescent="0.25">
      <c r="A247" s="242"/>
      <c r="B247" s="242"/>
      <c r="C247" s="242"/>
      <c r="D247" s="250"/>
      <c r="E247" s="208"/>
      <c r="F247" s="242"/>
      <c r="G247" s="242"/>
    </row>
    <row r="248" spans="1:7" s="207" customFormat="1" x14ac:dyDescent="0.25">
      <c r="A248" s="242"/>
      <c r="B248" s="242"/>
      <c r="C248" s="242"/>
      <c r="D248" s="250"/>
      <c r="E248" s="208"/>
      <c r="F248" s="242"/>
      <c r="G248" s="242"/>
    </row>
    <row r="249" spans="1:7" s="207" customFormat="1" x14ac:dyDescent="0.25">
      <c r="A249" s="242"/>
      <c r="B249" s="242"/>
      <c r="C249" s="242"/>
      <c r="D249" s="250"/>
      <c r="E249" s="208"/>
      <c r="F249" s="242"/>
      <c r="G249" s="242"/>
    </row>
    <row r="250" spans="1:7" s="207" customFormat="1" x14ac:dyDescent="0.25">
      <c r="A250" s="242"/>
      <c r="B250" s="242"/>
      <c r="C250" s="242"/>
      <c r="D250" s="250"/>
      <c r="E250" s="208"/>
      <c r="F250" s="242"/>
      <c r="G250" s="242"/>
    </row>
    <row r="251" spans="1:7" s="207" customFormat="1" x14ac:dyDescent="0.25">
      <c r="A251" s="242"/>
      <c r="B251" s="242"/>
      <c r="C251" s="242"/>
      <c r="D251" s="250"/>
      <c r="E251" s="208"/>
      <c r="F251" s="242"/>
      <c r="G251" s="242"/>
    </row>
    <row r="252" spans="1:7" s="207" customFormat="1" x14ac:dyDescent="0.25">
      <c r="A252" s="242"/>
      <c r="B252" s="242"/>
      <c r="C252" s="242"/>
      <c r="D252" s="250"/>
      <c r="E252" s="208"/>
      <c r="F252" s="242"/>
      <c r="G252" s="242"/>
    </row>
    <row r="253" spans="1:7" s="207" customFormat="1" x14ac:dyDescent="0.25">
      <c r="A253" s="242"/>
      <c r="B253" s="242"/>
      <c r="C253" s="242"/>
      <c r="D253" s="250"/>
      <c r="E253" s="208"/>
      <c r="F253" s="242"/>
      <c r="G253" s="242"/>
    </row>
    <row r="254" spans="1:7" s="207" customFormat="1" x14ac:dyDescent="0.25">
      <c r="A254" s="242"/>
      <c r="B254" s="242"/>
      <c r="C254" s="242"/>
      <c r="D254" s="250"/>
      <c r="E254" s="208"/>
      <c r="F254" s="242"/>
      <c r="G254" s="242"/>
    </row>
    <row r="255" spans="1:7" s="207" customFormat="1" x14ac:dyDescent="0.25">
      <c r="A255" s="242"/>
      <c r="B255" s="242"/>
      <c r="C255" s="242"/>
      <c r="D255" s="250"/>
      <c r="E255" s="208"/>
      <c r="F255" s="242"/>
      <c r="G255" s="242"/>
    </row>
    <row r="256" spans="1:7" s="207" customFormat="1" x14ac:dyDescent="0.25">
      <c r="A256" s="242"/>
      <c r="B256" s="242"/>
      <c r="C256" s="242"/>
      <c r="D256" s="250"/>
      <c r="E256" s="208"/>
      <c r="F256" s="242"/>
      <c r="G256" s="242"/>
    </row>
    <row r="257" spans="1:7" s="207" customFormat="1" x14ac:dyDescent="0.25">
      <c r="A257" s="242"/>
      <c r="B257" s="242"/>
      <c r="C257" s="242"/>
      <c r="D257" s="250"/>
      <c r="E257" s="208"/>
      <c r="F257" s="242"/>
      <c r="G257" s="242"/>
    </row>
    <row r="258" spans="1:7" s="207" customFormat="1" x14ac:dyDescent="0.25">
      <c r="A258" s="242"/>
      <c r="B258" s="242"/>
      <c r="C258" s="242"/>
      <c r="D258" s="250"/>
      <c r="E258" s="208"/>
      <c r="F258" s="242"/>
      <c r="G258" s="242"/>
    </row>
    <row r="259" spans="1:7" s="207" customFormat="1" x14ac:dyDescent="0.25">
      <c r="A259" s="242"/>
      <c r="B259" s="242"/>
      <c r="C259" s="242"/>
      <c r="D259" s="250"/>
      <c r="E259" s="208"/>
      <c r="F259" s="242"/>
      <c r="G259" s="242"/>
    </row>
    <row r="260" spans="1:7" s="207" customFormat="1" x14ac:dyDescent="0.25">
      <c r="A260" s="242"/>
      <c r="B260" s="242"/>
      <c r="C260" s="242"/>
      <c r="D260" s="250"/>
      <c r="E260" s="208"/>
      <c r="F260" s="242"/>
      <c r="G260" s="242"/>
    </row>
    <row r="261" spans="1:7" s="207" customFormat="1" x14ac:dyDescent="0.25">
      <c r="A261" s="242"/>
      <c r="B261" s="242"/>
      <c r="C261" s="242"/>
      <c r="D261" s="250"/>
      <c r="E261" s="208"/>
      <c r="F261" s="242"/>
      <c r="G261" s="242"/>
    </row>
    <row r="262" spans="1:7" s="207" customFormat="1" x14ac:dyDescent="0.25">
      <c r="A262" s="242"/>
      <c r="B262" s="242"/>
      <c r="C262" s="242"/>
      <c r="D262" s="250"/>
      <c r="E262" s="208"/>
      <c r="F262" s="242"/>
      <c r="G262" s="242"/>
    </row>
    <row r="263" spans="1:7" s="207" customFormat="1" x14ac:dyDescent="0.25">
      <c r="A263" s="242"/>
      <c r="B263" s="242"/>
      <c r="C263" s="242"/>
      <c r="D263" s="250"/>
      <c r="E263" s="208"/>
      <c r="F263" s="242"/>
      <c r="G263" s="242"/>
    </row>
    <row r="264" spans="1:7" s="207" customFormat="1" x14ac:dyDescent="0.25">
      <c r="A264" s="242"/>
      <c r="B264" s="242"/>
      <c r="C264" s="242"/>
      <c r="D264" s="250"/>
      <c r="E264" s="208"/>
      <c r="F264" s="242"/>
      <c r="G264" s="242"/>
    </row>
    <row r="265" spans="1:7" s="207" customFormat="1" x14ac:dyDescent="0.25">
      <c r="A265" s="242"/>
      <c r="B265" s="242"/>
      <c r="C265" s="242"/>
      <c r="D265" s="250"/>
      <c r="E265" s="208"/>
      <c r="F265" s="242"/>
      <c r="G265" s="242"/>
    </row>
    <row r="266" spans="1:7" s="207" customFormat="1" x14ac:dyDescent="0.25">
      <c r="A266" s="242"/>
      <c r="B266" s="242"/>
      <c r="C266" s="242"/>
      <c r="D266" s="250"/>
      <c r="E266" s="208"/>
      <c r="F266" s="242"/>
      <c r="G266" s="242"/>
    </row>
    <row r="267" spans="1:7" s="207" customFormat="1" x14ac:dyDescent="0.25">
      <c r="A267" s="242"/>
      <c r="B267" s="242"/>
      <c r="C267" s="242"/>
      <c r="D267" s="250"/>
      <c r="E267" s="208"/>
      <c r="F267" s="242"/>
      <c r="G267" s="242"/>
    </row>
    <row r="268" spans="1:7" s="207" customFormat="1" x14ac:dyDescent="0.25">
      <c r="A268" s="242"/>
      <c r="B268" s="242"/>
      <c r="C268" s="242"/>
      <c r="D268" s="250"/>
      <c r="E268" s="208"/>
      <c r="F268" s="242"/>
      <c r="G268" s="242"/>
    </row>
    <row r="269" spans="1:7" s="207" customFormat="1" x14ac:dyDescent="0.25">
      <c r="A269" s="242"/>
      <c r="B269" s="242"/>
      <c r="C269" s="242"/>
      <c r="D269" s="250"/>
      <c r="E269" s="208"/>
      <c r="F269" s="242"/>
      <c r="G269" s="242"/>
    </row>
    <row r="270" spans="1:7" s="207" customFormat="1" x14ac:dyDescent="0.25">
      <c r="A270" s="242"/>
      <c r="B270" s="242"/>
      <c r="C270" s="242"/>
      <c r="D270" s="250"/>
      <c r="E270" s="208"/>
      <c r="F270" s="242"/>
      <c r="G270" s="242"/>
    </row>
    <row r="271" spans="1:7" s="207" customFormat="1" x14ac:dyDescent="0.25">
      <c r="A271" s="242"/>
      <c r="B271" s="242"/>
      <c r="C271" s="242"/>
      <c r="D271" s="250"/>
      <c r="E271" s="208"/>
      <c r="F271" s="242"/>
      <c r="G271" s="242"/>
    </row>
  </sheetData>
  <sheetProtection algorithmName="SHA-512" hashValue="+7xBpXIhrorGf7bpYDhl+7rhZfBVdrMvN4/Dc7jdk1fYfYNEiHRzClYMQEmT7DFDE0GSqrFUlTQy77fOK4isZg==" saltValue="YCidDFzBK4wlj9a1g5e0hw==" spinCount="100000" sheet="1" objects="1" scenarios="1"/>
  <protectedRanges>
    <protectedRange algorithmName="SHA-512" hashValue="PrwsGHYtgRwj3ZjayWmfEnb/w73HBvjF0xnEvyFFZN6Fl8uYHKLkCJvg8d7rhCzxYkKA+QoPhSJzdL76X684vA==" saltValue="pMxLzbx0MdM0/RdDQa3qMw==" spinCount="100000" sqref="B18:B1048576 B1:B17" name="Range2"/>
    <protectedRange algorithmName="SHA-512" hashValue="K6WBgGzhp046wK7cIdT5deugy8199H/eUEL7Ee2De7Uxa5XAGv5m9pk1UhmAmY/ebLxgcBah/PXVvp79hPKCkQ==" saltValue="HXVD7SxXMZnjyopsPRgmCg==" spinCount="100000" sqref="D1:D1048576" name="Range1"/>
  </protectedRanges>
  <mergeCells count="2">
    <mergeCell ref="A1:C1"/>
    <mergeCell ref="B35:B36"/>
  </mergeCells>
  <conditionalFormatting sqref="D1:D23">
    <cfRule type="containsText" dxfId="66" priority="6" operator="containsText" text="!">
      <formula>NOT(ISERROR(SEARCH("!",D1)))</formula>
    </cfRule>
  </conditionalFormatting>
  <conditionalFormatting sqref="D3">
    <cfRule type="iconSet" priority="8">
      <iconSet iconSet="3Symbols">
        <cfvo type="percent" val="0"/>
        <cfvo type="percent" val="33"/>
        <cfvo type="percent" val="67"/>
      </iconSet>
    </cfRule>
  </conditionalFormatting>
  <conditionalFormatting sqref="D3:D7 D10:D23">
    <cfRule type="containsText" dxfId="65" priority="9" operator="containsText" text="√">
      <formula>NOT(ISERROR(SEARCH("√",D3)))</formula>
    </cfRule>
    <cfRule type="containsText" dxfId="64" priority="10" operator="containsText" text="X">
      <formula>NOT(ISERROR(SEARCH("X",D3)))</formula>
    </cfRule>
  </conditionalFormatting>
  <conditionalFormatting sqref="D5">
    <cfRule type="iconSet" priority="7">
      <iconSet iconSet="3Symbols">
        <cfvo type="percent" val="0"/>
        <cfvo type="percent" val="33"/>
        <cfvo type="percent" val="67"/>
      </iconSet>
    </cfRule>
  </conditionalFormatting>
  <conditionalFormatting sqref="D18">
    <cfRule type="iconSet" priority="1">
      <iconSet iconSet="3Symbols">
        <cfvo type="percent" val="0"/>
        <cfvo type="percent" val="33"/>
        <cfvo type="percent" val="67"/>
      </iconSet>
    </cfRule>
  </conditionalFormatting>
  <conditionalFormatting sqref="D20">
    <cfRule type="iconSet" priority="60">
      <iconSet iconSet="3Symbols">
        <cfvo type="percent" val="0"/>
        <cfvo type="percent" val="33"/>
        <cfvo type="percent" val="67"/>
      </iconSet>
    </cfRule>
  </conditionalFormatting>
  <conditionalFormatting sqref="D22">
    <cfRule type="iconSet" priority="48">
      <iconSet iconSet="3Symbols">
        <cfvo type="percent" val="0"/>
        <cfvo type="percent" val="33"/>
        <cfvo type="percent" val="67"/>
      </iconSet>
    </cfRule>
  </conditionalFormatting>
  <conditionalFormatting sqref="D22:D25">
    <cfRule type="containsText" dxfId="63" priority="34" operator="containsText" text="X">
      <formula>NOT(ISERROR(SEARCH("X",D22)))</formula>
    </cfRule>
    <cfRule type="containsText" dxfId="62" priority="33" operator="containsText" text="√">
      <formula>NOT(ISERROR(SEARCH("√",D22)))</formula>
    </cfRule>
    <cfRule type="containsText" dxfId="61" priority="32" operator="containsText" text="!">
      <formula>NOT(ISERROR(SEARCH("!",D22)))</formula>
    </cfRule>
  </conditionalFormatting>
  <conditionalFormatting sqref="D23">
    <cfRule type="iconSet" priority="42">
      <iconSet iconSet="3Symbols">
        <cfvo type="percent" val="0"/>
        <cfvo type="percent" val="33"/>
        <cfvo type="percent" val="67"/>
      </iconSet>
    </cfRule>
  </conditionalFormatting>
  <conditionalFormatting sqref="D25">
    <cfRule type="iconSet" priority="31">
      <iconSet iconSet="3Symbols">
        <cfvo type="percent" val="0"/>
        <cfvo type="percent" val="33"/>
        <cfvo type="percent" val="67"/>
      </iconSet>
    </cfRule>
  </conditionalFormatting>
  <conditionalFormatting sqref="D25:D26">
    <cfRule type="containsText" dxfId="60" priority="30" operator="containsText" text="X">
      <formula>NOT(ISERROR(SEARCH("X",D25)))</formula>
    </cfRule>
    <cfRule type="containsText" dxfId="59" priority="28" operator="containsText" text="!">
      <formula>NOT(ISERROR(SEARCH("!",D25)))</formula>
    </cfRule>
    <cfRule type="containsText" dxfId="58" priority="29" operator="containsText" text="√">
      <formula>NOT(ISERROR(SEARCH("√",D25)))</formula>
    </cfRule>
  </conditionalFormatting>
  <conditionalFormatting sqref="D26">
    <cfRule type="iconSet" priority="27">
      <iconSet iconSet="3Symbols">
        <cfvo type="percent" val="0"/>
        <cfvo type="percent" val="33"/>
        <cfvo type="percent" val="67"/>
      </iconSet>
    </cfRule>
  </conditionalFormatting>
  <conditionalFormatting sqref="D26:D27">
    <cfRule type="containsText" dxfId="57" priority="24" operator="containsText" text="!">
      <formula>NOT(ISERROR(SEARCH("!",D26)))</formula>
    </cfRule>
    <cfRule type="containsText" dxfId="56" priority="25" operator="containsText" text="√">
      <formula>NOT(ISERROR(SEARCH("√",D26)))</formula>
    </cfRule>
    <cfRule type="containsText" dxfId="55" priority="26" operator="containsText" text="X">
      <formula>NOT(ISERROR(SEARCH("X",D26)))</formula>
    </cfRule>
  </conditionalFormatting>
  <conditionalFormatting sqref="D27">
    <cfRule type="iconSet" priority="23">
      <iconSet iconSet="3Symbols">
        <cfvo type="percent" val="0"/>
        <cfvo type="percent" val="33"/>
        <cfvo type="percent" val="67"/>
      </iconSet>
    </cfRule>
  </conditionalFormatting>
  <conditionalFormatting sqref="D27:D28">
    <cfRule type="containsText" dxfId="54" priority="20" operator="containsText" text="!">
      <formula>NOT(ISERROR(SEARCH("!",D27)))</formula>
    </cfRule>
    <cfRule type="containsText" dxfId="53" priority="21" operator="containsText" text="√">
      <formula>NOT(ISERROR(SEARCH("√",D27)))</formula>
    </cfRule>
    <cfRule type="containsText" dxfId="52" priority="22" operator="containsText" text="X">
      <formula>NOT(ISERROR(SEARCH("X",D27)))</formula>
    </cfRule>
  </conditionalFormatting>
  <conditionalFormatting sqref="D28">
    <cfRule type="iconSet" priority="19">
      <iconSet iconSet="3Symbols">
        <cfvo type="percent" val="0"/>
        <cfvo type="percent" val="33"/>
        <cfvo type="percent" val="67"/>
      </iconSet>
    </cfRule>
  </conditionalFormatting>
  <conditionalFormatting sqref="D28:D29">
    <cfRule type="containsText" dxfId="51" priority="16" operator="containsText" text="!">
      <formula>NOT(ISERROR(SEARCH("!",D28)))</formula>
    </cfRule>
    <cfRule type="containsText" dxfId="50" priority="18" operator="containsText" text="X">
      <formula>NOT(ISERROR(SEARCH("X",D28)))</formula>
    </cfRule>
    <cfRule type="containsText" dxfId="49" priority="17" operator="containsText" text="√">
      <formula>NOT(ISERROR(SEARCH("√",D28)))</formula>
    </cfRule>
  </conditionalFormatting>
  <conditionalFormatting sqref="D29">
    <cfRule type="iconSet" priority="13">
      <iconSet iconSet="3Symbols">
        <cfvo type="percent" val="0"/>
        <cfvo type="percent" val="33"/>
        <cfvo type="percent" val="67"/>
      </iconSet>
    </cfRule>
    <cfRule type="containsText" dxfId="48" priority="12" operator="containsText" text="!">
      <formula>NOT(ISERROR(SEARCH("!",D29)))</formula>
    </cfRule>
    <cfRule type="containsText" dxfId="47" priority="15" operator="containsText" text="X">
      <formula>NOT(ISERROR(SEARCH("X",D29)))</formula>
    </cfRule>
    <cfRule type="containsText" dxfId="46" priority="14" operator="containsText" text="√">
      <formula>NOT(ISERROR(SEARCH("√",D29)))</formula>
    </cfRule>
  </conditionalFormatting>
  <conditionalFormatting sqref="D30:D34">
    <cfRule type="containsText" dxfId="45" priority="56" operator="containsText" text="!">
      <formula>NOT(ISERROR(SEARCH("!",D30)))</formula>
    </cfRule>
    <cfRule type="containsText" dxfId="44" priority="57" operator="containsText" text="√">
      <formula>NOT(ISERROR(SEARCH("√",D30)))</formula>
    </cfRule>
    <cfRule type="containsText" dxfId="43" priority="58" operator="containsText" text="X">
      <formula>NOT(ISERROR(SEARCH("X",D30)))</formula>
    </cfRule>
  </conditionalFormatting>
  <conditionalFormatting sqref="D31">
    <cfRule type="iconSet" priority="59">
      <iconSet iconSet="3Symbols">
        <cfvo type="percent" val="0"/>
        <cfvo type="percent" val="33"/>
        <cfvo type="percent" val="67"/>
      </iconSet>
    </cfRule>
  </conditionalFormatting>
  <conditionalFormatting sqref="D33">
    <cfRule type="containsText" dxfId="42" priority="52" operator="containsText" text="!">
      <formula>NOT(ISERROR(SEARCH("!",D33)))</formula>
    </cfRule>
    <cfRule type="iconSet" priority="53">
      <iconSet iconSet="3Symbols">
        <cfvo type="percent" val="0"/>
        <cfvo type="percent" val="33"/>
        <cfvo type="percent" val="67"/>
      </iconSet>
    </cfRule>
    <cfRule type="containsText" dxfId="41" priority="54" operator="containsText" text="√">
      <formula>NOT(ISERROR(SEARCH("√",D33)))</formula>
    </cfRule>
    <cfRule type="containsText" dxfId="40" priority="55" operator="containsText" text="X">
      <formula>NOT(ISERROR(SEARCH("X",D33)))</formula>
    </cfRule>
  </conditionalFormatting>
  <conditionalFormatting sqref="D35:D50">
    <cfRule type="containsText" dxfId="39" priority="37" operator="containsText" text="X">
      <formula>NOT(ISERROR(SEARCH("X",D35)))</formula>
    </cfRule>
  </conditionalFormatting>
  <conditionalFormatting sqref="D35:D51">
    <cfRule type="containsText" dxfId="38" priority="36" operator="containsText" text="√">
      <formula>NOT(ISERROR(SEARCH("√",D35)))</formula>
    </cfRule>
  </conditionalFormatting>
  <conditionalFormatting sqref="D35:D1048576">
    <cfRule type="containsText" dxfId="37" priority="49" operator="containsText" text="!">
      <formula>NOT(ISERROR(SEARCH("!",D35)))</formula>
    </cfRule>
  </conditionalFormatting>
  <conditionalFormatting sqref="D37:D38">
    <cfRule type="iconSet" priority="40">
      <iconSet iconSet="3Symbols">
        <cfvo type="percent" val="0"/>
        <cfvo type="percent" val="33"/>
        <cfvo type="percent" val="67"/>
      </iconSet>
    </cfRule>
  </conditionalFormatting>
  <conditionalFormatting sqref="D39">
    <cfRule type="iconSet" priority="39">
      <iconSet iconSet="3Symbols">
        <cfvo type="percent" val="0"/>
        <cfvo type="percent" val="33"/>
        <cfvo type="percent" val="67"/>
      </iconSet>
    </cfRule>
  </conditionalFormatting>
  <conditionalFormatting sqref="D41">
    <cfRule type="iconSet" priority="38">
      <iconSet iconSet="3Symbols">
        <cfvo type="percent" val="0"/>
        <cfvo type="percent" val="33"/>
        <cfvo type="percent" val="67"/>
      </iconSet>
    </cfRule>
  </conditionalFormatting>
  <conditionalFormatting sqref="D43:D44">
    <cfRule type="iconSet" priority="35">
      <iconSet iconSet="3Symbols">
        <cfvo type="percent" val="0"/>
        <cfvo type="percent" val="33"/>
        <cfvo type="percent" val="67"/>
      </iconSet>
    </cfRule>
  </conditionalFormatting>
  <conditionalFormatting sqref="D47:D48">
    <cfRule type="iconSet" priority="11">
      <iconSet iconSet="3Symbols">
        <cfvo type="percent" val="0"/>
        <cfvo type="percent" val="33"/>
        <cfvo type="percent" val="67"/>
      </iconSet>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30" r:id="rId3" name="Check Box 2">
              <controlPr defaultSize="0" autoFill="0" autoLine="0" autoPict="0">
                <anchor moveWithCells="1">
                  <from>
                    <xdr:col>2</xdr:col>
                    <xdr:colOff>57150</xdr:colOff>
                    <xdr:row>9</xdr:row>
                    <xdr:rowOff>19050</xdr:rowOff>
                  </from>
                  <to>
                    <xdr:col>2</xdr:col>
                    <xdr:colOff>2876550</xdr:colOff>
                    <xdr:row>10</xdr:row>
                    <xdr:rowOff>57150</xdr:rowOff>
                  </to>
                </anchor>
              </controlPr>
            </control>
          </mc:Choice>
        </mc:AlternateContent>
        <mc:AlternateContent xmlns:mc="http://schemas.openxmlformats.org/markup-compatibility/2006">
          <mc:Choice Requires="x14">
            <control shapeId="22531" r:id="rId4" name="Check Box 3">
              <controlPr defaultSize="0" autoFill="0" autoLine="0" autoPict="0">
                <anchor moveWithCells="1">
                  <from>
                    <xdr:col>2</xdr:col>
                    <xdr:colOff>57150</xdr:colOff>
                    <xdr:row>9</xdr:row>
                    <xdr:rowOff>190500</xdr:rowOff>
                  </from>
                  <to>
                    <xdr:col>2</xdr:col>
                    <xdr:colOff>2876550</xdr:colOff>
                    <xdr:row>10</xdr:row>
                    <xdr:rowOff>142875</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xdr:col>
                    <xdr:colOff>57150</xdr:colOff>
                    <xdr:row>10</xdr:row>
                    <xdr:rowOff>9525</xdr:rowOff>
                  </from>
                  <to>
                    <xdr:col>2</xdr:col>
                    <xdr:colOff>2876550</xdr:colOff>
                    <xdr:row>11</xdr:row>
                    <xdr:rowOff>38100</xdr:rowOff>
                  </to>
                </anchor>
              </controlPr>
            </control>
          </mc:Choice>
        </mc:AlternateContent>
        <mc:AlternateContent xmlns:mc="http://schemas.openxmlformats.org/markup-compatibility/2006">
          <mc:Choice Requires="x14">
            <control shapeId="22533" r:id="rId6" name="Drop Down 5">
              <controlPr defaultSize="0" autoLine="0" autoPict="0">
                <anchor moveWithCells="1">
                  <from>
                    <xdr:col>2</xdr:col>
                    <xdr:colOff>0</xdr:colOff>
                    <xdr:row>23</xdr:row>
                    <xdr:rowOff>390525</xdr:rowOff>
                  </from>
                  <to>
                    <xdr:col>2</xdr:col>
                    <xdr:colOff>3657600</xdr:colOff>
                    <xdr:row>24</xdr:row>
                    <xdr:rowOff>200025</xdr:rowOff>
                  </to>
                </anchor>
              </controlPr>
            </control>
          </mc:Choice>
        </mc:AlternateContent>
        <mc:AlternateContent xmlns:mc="http://schemas.openxmlformats.org/markup-compatibility/2006">
          <mc:Choice Requires="x14">
            <control shapeId="22534" r:id="rId7" name="Drop Down 6">
              <controlPr defaultSize="0" autoLine="0" autoPict="0">
                <anchor moveWithCells="1">
                  <from>
                    <xdr:col>2</xdr:col>
                    <xdr:colOff>0</xdr:colOff>
                    <xdr:row>24</xdr:row>
                    <xdr:rowOff>304800</xdr:rowOff>
                  </from>
                  <to>
                    <xdr:col>2</xdr:col>
                    <xdr:colOff>3657600</xdr:colOff>
                    <xdr:row>25</xdr:row>
                    <xdr:rowOff>200025</xdr:rowOff>
                  </to>
                </anchor>
              </controlPr>
            </control>
          </mc:Choice>
        </mc:AlternateContent>
        <mc:AlternateContent xmlns:mc="http://schemas.openxmlformats.org/markup-compatibility/2006">
          <mc:Choice Requires="x14">
            <control shapeId="22535" r:id="rId8" name="Drop Down 7">
              <controlPr defaultSize="0" autoLine="0" autoPict="0">
                <anchor moveWithCells="1">
                  <from>
                    <xdr:col>2</xdr:col>
                    <xdr:colOff>0</xdr:colOff>
                    <xdr:row>25</xdr:row>
                    <xdr:rowOff>314325</xdr:rowOff>
                  </from>
                  <to>
                    <xdr:col>2</xdr:col>
                    <xdr:colOff>3657600</xdr:colOff>
                    <xdr:row>26</xdr:row>
                    <xdr:rowOff>190500</xdr:rowOff>
                  </to>
                </anchor>
              </controlPr>
            </control>
          </mc:Choice>
        </mc:AlternateContent>
        <mc:AlternateContent xmlns:mc="http://schemas.openxmlformats.org/markup-compatibility/2006">
          <mc:Choice Requires="x14">
            <control shapeId="22536" r:id="rId9" name="Drop Down 8">
              <controlPr defaultSize="0" autoLine="0" autoPict="0">
                <anchor moveWithCells="1">
                  <from>
                    <xdr:col>2</xdr:col>
                    <xdr:colOff>0</xdr:colOff>
                    <xdr:row>26</xdr:row>
                    <xdr:rowOff>266700</xdr:rowOff>
                  </from>
                  <to>
                    <xdr:col>2</xdr:col>
                    <xdr:colOff>3657600</xdr:colOff>
                    <xdr:row>27</xdr:row>
                    <xdr:rowOff>200025</xdr:rowOff>
                  </to>
                </anchor>
              </controlPr>
            </control>
          </mc:Choice>
        </mc:AlternateContent>
        <mc:AlternateContent xmlns:mc="http://schemas.openxmlformats.org/markup-compatibility/2006">
          <mc:Choice Requires="x14">
            <control shapeId="22537" r:id="rId10" name="Drop Down 9">
              <controlPr defaultSize="0" autoLine="0" autoPict="0">
                <anchor moveWithCells="1">
                  <from>
                    <xdr:col>2</xdr:col>
                    <xdr:colOff>0</xdr:colOff>
                    <xdr:row>27</xdr:row>
                    <xdr:rowOff>266700</xdr:rowOff>
                  </from>
                  <to>
                    <xdr:col>2</xdr:col>
                    <xdr:colOff>3657600</xdr:colOff>
                    <xdr:row>29</xdr:row>
                    <xdr:rowOff>19050</xdr:rowOff>
                  </to>
                </anchor>
              </controlPr>
            </control>
          </mc:Choice>
        </mc:AlternateContent>
        <mc:AlternateContent xmlns:mc="http://schemas.openxmlformats.org/markup-compatibility/2006">
          <mc:Choice Requires="x14">
            <control shapeId="22538" r:id="rId11" name="Drop Down 10">
              <controlPr defaultSize="0" autoLine="0" autoPict="0">
                <anchor moveWithCells="1">
                  <from>
                    <xdr:col>2</xdr:col>
                    <xdr:colOff>0</xdr:colOff>
                    <xdr:row>31</xdr:row>
                    <xdr:rowOff>171450</xdr:rowOff>
                  </from>
                  <to>
                    <xdr:col>2</xdr:col>
                    <xdr:colOff>3657600</xdr:colOff>
                    <xdr:row>32</xdr:row>
                    <xdr:rowOff>200025</xdr:rowOff>
                  </to>
                </anchor>
              </controlPr>
            </control>
          </mc:Choice>
        </mc:AlternateContent>
        <mc:AlternateContent xmlns:mc="http://schemas.openxmlformats.org/markup-compatibility/2006">
          <mc:Choice Requires="x14">
            <control shapeId="22539" r:id="rId12" name="Drop Down 11">
              <controlPr defaultSize="0" autoLine="0" autoPict="0">
                <anchor moveWithCells="1">
                  <from>
                    <xdr:col>2</xdr:col>
                    <xdr:colOff>0</xdr:colOff>
                    <xdr:row>21</xdr:row>
                    <xdr:rowOff>19050</xdr:rowOff>
                  </from>
                  <to>
                    <xdr:col>2</xdr:col>
                    <xdr:colOff>3657600</xdr:colOff>
                    <xdr:row>21</xdr:row>
                    <xdr:rowOff>209550</xdr:rowOff>
                  </to>
                </anchor>
              </controlPr>
            </control>
          </mc:Choice>
        </mc:AlternateContent>
        <mc:AlternateContent xmlns:mc="http://schemas.openxmlformats.org/markup-compatibility/2006">
          <mc:Choice Requires="x14">
            <control shapeId="22540" r:id="rId13" name="Drop Down 12">
              <controlPr defaultSize="0" autoLine="0" autoPict="0">
                <anchor moveWithCells="1">
                  <from>
                    <xdr:col>2</xdr:col>
                    <xdr:colOff>0</xdr:colOff>
                    <xdr:row>22</xdr:row>
                    <xdr:rowOff>9525</xdr:rowOff>
                  </from>
                  <to>
                    <xdr:col>2</xdr:col>
                    <xdr:colOff>3657600</xdr:colOff>
                    <xdr:row>22</xdr:row>
                    <xdr:rowOff>209550</xdr:rowOff>
                  </to>
                </anchor>
              </controlPr>
            </control>
          </mc:Choice>
        </mc:AlternateContent>
        <mc:AlternateContent xmlns:mc="http://schemas.openxmlformats.org/markup-compatibility/2006">
          <mc:Choice Requires="x14">
            <control shapeId="22541" r:id="rId14" name="Drop Down 13">
              <controlPr defaultSize="0" autoLine="0" autoPict="0">
                <anchor moveWithCells="1">
                  <from>
                    <xdr:col>2</xdr:col>
                    <xdr:colOff>0</xdr:colOff>
                    <xdr:row>33</xdr:row>
                    <xdr:rowOff>171450</xdr:rowOff>
                  </from>
                  <to>
                    <xdr:col>2</xdr:col>
                    <xdr:colOff>3657600</xdr:colOff>
                    <xdr:row>34</xdr:row>
                    <xdr:rowOff>200025</xdr:rowOff>
                  </to>
                </anchor>
              </controlPr>
            </control>
          </mc:Choice>
        </mc:AlternateContent>
        <mc:AlternateContent xmlns:mc="http://schemas.openxmlformats.org/markup-compatibility/2006">
          <mc:Choice Requires="x14">
            <control shapeId="22542" r:id="rId15" name="Drop Down 14">
              <controlPr defaultSize="0" autoLine="0" autoPict="0">
                <anchor moveWithCells="1">
                  <from>
                    <xdr:col>2</xdr:col>
                    <xdr:colOff>0</xdr:colOff>
                    <xdr:row>44</xdr:row>
                    <xdr:rowOff>9525</xdr:rowOff>
                  </from>
                  <to>
                    <xdr:col>3</xdr:col>
                    <xdr:colOff>9525</xdr:colOff>
                    <xdr:row>45</xdr:row>
                    <xdr:rowOff>19050</xdr:rowOff>
                  </to>
                </anchor>
              </controlPr>
            </control>
          </mc:Choice>
        </mc:AlternateContent>
        <mc:AlternateContent xmlns:mc="http://schemas.openxmlformats.org/markup-compatibility/2006">
          <mc:Choice Requires="x14">
            <control shapeId="22543" r:id="rId16" name="Check Box 15">
              <controlPr defaultSize="0" autoFill="0" autoLine="0" autoPict="0">
                <anchor moveWithCells="1">
                  <from>
                    <xdr:col>1</xdr:col>
                    <xdr:colOff>3133725</xdr:colOff>
                    <xdr:row>5</xdr:row>
                    <xdr:rowOff>28575</xdr:rowOff>
                  </from>
                  <to>
                    <xdr:col>2</xdr:col>
                    <xdr:colOff>838200</xdr:colOff>
                    <xdr:row>6</xdr:row>
                    <xdr:rowOff>171450</xdr:rowOff>
                  </to>
                </anchor>
              </controlPr>
            </control>
          </mc:Choice>
        </mc:AlternateContent>
        <mc:AlternateContent xmlns:mc="http://schemas.openxmlformats.org/markup-compatibility/2006">
          <mc:Choice Requires="x14">
            <control shapeId="22544" r:id="rId17" name="Check Box 16">
              <controlPr defaultSize="0" autoFill="0" autoLine="0" autoPict="0">
                <anchor moveWithCells="1">
                  <from>
                    <xdr:col>2</xdr:col>
                    <xdr:colOff>876300</xdr:colOff>
                    <xdr:row>5</xdr:row>
                    <xdr:rowOff>28575</xdr:rowOff>
                  </from>
                  <to>
                    <xdr:col>2</xdr:col>
                    <xdr:colOff>1752600</xdr:colOff>
                    <xdr:row>6</xdr:row>
                    <xdr:rowOff>152400</xdr:rowOff>
                  </to>
                </anchor>
              </controlPr>
            </control>
          </mc:Choice>
        </mc:AlternateContent>
        <mc:AlternateContent xmlns:mc="http://schemas.openxmlformats.org/markup-compatibility/2006">
          <mc:Choice Requires="x14">
            <control shapeId="22546" r:id="rId18" name="Check Box 18">
              <controlPr defaultSize="0" autoFill="0" autoLine="0" autoPict="0">
                <anchor moveWithCells="1">
                  <from>
                    <xdr:col>2</xdr:col>
                    <xdr:colOff>1809750</xdr:colOff>
                    <xdr:row>5</xdr:row>
                    <xdr:rowOff>19050</xdr:rowOff>
                  </from>
                  <to>
                    <xdr:col>2</xdr:col>
                    <xdr:colOff>2724150</xdr:colOff>
                    <xdr:row>6</xdr:row>
                    <xdr:rowOff>142875</xdr:rowOff>
                  </to>
                </anchor>
              </controlPr>
            </control>
          </mc:Choice>
        </mc:AlternateContent>
        <mc:AlternateContent xmlns:mc="http://schemas.openxmlformats.org/markup-compatibility/2006">
          <mc:Choice Requires="x14">
            <control shapeId="22547" r:id="rId19" name="Check Box 19">
              <controlPr defaultSize="0" autoFill="0" autoLine="0" autoPict="0">
                <anchor moveWithCells="1">
                  <from>
                    <xdr:col>2</xdr:col>
                    <xdr:colOff>2724150</xdr:colOff>
                    <xdr:row>5</xdr:row>
                    <xdr:rowOff>19050</xdr:rowOff>
                  </from>
                  <to>
                    <xdr:col>2</xdr:col>
                    <xdr:colOff>3600450</xdr:colOff>
                    <xdr:row>6</xdr:row>
                    <xdr:rowOff>133350</xdr:rowOff>
                  </to>
                </anchor>
              </controlPr>
            </control>
          </mc:Choice>
        </mc:AlternateContent>
        <mc:AlternateContent xmlns:mc="http://schemas.openxmlformats.org/markup-compatibility/2006">
          <mc:Choice Requires="x14">
            <control shapeId="22548" r:id="rId20" name="Drop Down 20">
              <controlPr defaultSize="0" autoLine="0" autoPict="0">
                <anchor moveWithCells="1">
                  <from>
                    <xdr:col>2</xdr:col>
                    <xdr:colOff>0</xdr:colOff>
                    <xdr:row>15</xdr:row>
                    <xdr:rowOff>9525</xdr:rowOff>
                  </from>
                  <to>
                    <xdr:col>2</xdr:col>
                    <xdr:colOff>3657600</xdr:colOff>
                    <xdr:row>15</xdr:row>
                    <xdr:rowOff>209550</xdr:rowOff>
                  </to>
                </anchor>
              </controlPr>
            </control>
          </mc:Choice>
        </mc:AlternateContent>
        <mc:AlternateContent xmlns:mc="http://schemas.openxmlformats.org/markup-compatibility/2006">
          <mc:Choice Requires="x14">
            <control shapeId="22549" r:id="rId21" name="Drop Down 21">
              <controlPr defaultSize="0" autoLine="0" autoPict="0">
                <anchor moveWithCells="1">
                  <from>
                    <xdr:col>2</xdr:col>
                    <xdr:colOff>0</xdr:colOff>
                    <xdr:row>2</xdr:row>
                    <xdr:rowOff>9525</xdr:rowOff>
                  </from>
                  <to>
                    <xdr:col>2</xdr:col>
                    <xdr:colOff>3657600</xdr:colOff>
                    <xdr:row>2</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60C3-F46E-4193-A562-4FCDF125D334}">
  <sheetPr codeName="Sheet14"/>
  <dimension ref="A1:AI387"/>
  <sheetViews>
    <sheetView workbookViewId="0">
      <selection activeCell="C127" sqref="C127"/>
    </sheetView>
  </sheetViews>
  <sheetFormatPr defaultColWidth="9.140625" defaultRowHeight="15" x14ac:dyDescent="0.25"/>
  <cols>
    <col min="1" max="1" width="5.7109375" style="239" customWidth="1"/>
    <col min="2" max="2" width="48.140625" style="239" customWidth="1"/>
    <col min="3" max="3" width="55.140625" style="239" customWidth="1"/>
    <col min="4" max="4" width="2.42578125" style="282" customWidth="1"/>
    <col min="5" max="5" width="24" style="208" hidden="1" customWidth="1"/>
    <col min="6" max="6" width="11.5703125" style="242" hidden="1" customWidth="1"/>
    <col min="7" max="7" width="18" style="242" customWidth="1"/>
    <col min="8" max="35" width="9.140625" style="207"/>
    <col min="36" max="16384" width="9.140625" style="259"/>
  </cols>
  <sheetData>
    <row r="1" spans="1:11" x14ac:dyDescent="0.25">
      <c r="A1" s="316" t="s">
        <v>242</v>
      </c>
      <c r="B1" s="317"/>
      <c r="C1" s="317"/>
      <c r="D1" s="257"/>
      <c r="E1" s="258"/>
      <c r="K1" s="208"/>
    </row>
    <row r="2" spans="1:11" s="207" customFormat="1" x14ac:dyDescent="0.25">
      <c r="A2" s="260" t="s">
        <v>66</v>
      </c>
      <c r="B2" s="189" t="s">
        <v>243</v>
      </c>
      <c r="C2" s="189" t="s">
        <v>68</v>
      </c>
      <c r="D2" s="261"/>
      <c r="E2" s="262" t="s">
        <v>69</v>
      </c>
      <c r="F2" s="262" t="s">
        <v>70</v>
      </c>
      <c r="G2" s="208"/>
    </row>
    <row r="3" spans="1:11" s="207" customFormat="1" ht="40.5" x14ac:dyDescent="0.25">
      <c r="A3" s="263">
        <v>10.1</v>
      </c>
      <c r="B3" s="194" t="s">
        <v>244</v>
      </c>
      <c r="C3" s="147">
        <v>2</v>
      </c>
      <c r="D3" s="264" t="str">
        <f>IF(C3&gt;1.2,"X","√")</f>
        <v>X</v>
      </c>
      <c r="E3" s="262"/>
      <c r="F3" s="262"/>
      <c r="G3" s="208"/>
    </row>
    <row r="4" spans="1:11" s="207" customFormat="1" x14ac:dyDescent="0.25">
      <c r="A4" s="263"/>
      <c r="B4" s="189"/>
      <c r="C4" s="189"/>
      <c r="D4" s="261"/>
      <c r="E4" s="262"/>
      <c r="F4" s="262"/>
      <c r="G4" s="208"/>
    </row>
    <row r="5" spans="1:11" s="207" customFormat="1" ht="54" x14ac:dyDescent="0.25">
      <c r="A5" s="263">
        <v>10.199999999999999</v>
      </c>
      <c r="B5" s="194" t="s">
        <v>245</v>
      </c>
      <c r="C5" s="147">
        <v>1</v>
      </c>
      <c r="D5" s="264" t="str">
        <f>IF(C5&gt;1.2,"X","√")</f>
        <v>√</v>
      </c>
      <c r="E5" s="262"/>
      <c r="F5" s="262"/>
      <c r="G5" s="208"/>
    </row>
    <row r="6" spans="1:11" s="207" customFormat="1" ht="27" x14ac:dyDescent="0.25">
      <c r="A6" s="263">
        <v>10.3</v>
      </c>
      <c r="B6" s="265" t="s">
        <v>246</v>
      </c>
      <c r="C6" s="147">
        <v>1</v>
      </c>
      <c r="D6" s="264" t="str">
        <f>IF(C6&gt;1.2,"!","√")</f>
        <v>√</v>
      </c>
      <c r="E6" s="262"/>
      <c r="F6" s="262"/>
      <c r="G6" s="208"/>
    </row>
    <row r="7" spans="1:11" s="207" customFormat="1" x14ac:dyDescent="0.25">
      <c r="A7" s="263"/>
      <c r="B7" s="265"/>
      <c r="C7" s="253"/>
      <c r="D7" s="261"/>
      <c r="E7" s="262"/>
      <c r="F7" s="262"/>
      <c r="G7" s="208"/>
    </row>
    <row r="8" spans="1:11" s="207" customFormat="1" ht="40.5" x14ac:dyDescent="0.25">
      <c r="A8" s="263">
        <v>10.4</v>
      </c>
      <c r="B8" s="194" t="s">
        <v>247</v>
      </c>
      <c r="C8" s="147">
        <v>1</v>
      </c>
      <c r="D8" s="264" t="str">
        <f>IF(C8&gt;1.2,"X","√")</f>
        <v>√</v>
      </c>
      <c r="E8" s="262"/>
      <c r="F8" s="262"/>
      <c r="G8" s="208"/>
    </row>
    <row r="9" spans="1:11" s="207" customFormat="1" x14ac:dyDescent="0.25">
      <c r="A9" s="263"/>
      <c r="B9" s="189"/>
      <c r="C9" s="189"/>
      <c r="D9" s="261"/>
      <c r="E9" s="262"/>
      <c r="F9" s="262"/>
      <c r="G9" s="208"/>
    </row>
    <row r="10" spans="1:11" s="207" customFormat="1" ht="27" x14ac:dyDescent="0.25">
      <c r="A10" s="263">
        <v>10.5</v>
      </c>
      <c r="B10" s="194" t="s">
        <v>248</v>
      </c>
      <c r="C10" s="142"/>
      <c r="D10" s="264"/>
      <c r="E10" s="262"/>
      <c r="F10" s="262"/>
      <c r="G10" s="208"/>
    </row>
    <row r="11" spans="1:11" s="207" customFormat="1" x14ac:dyDescent="0.25">
      <c r="A11" s="263"/>
      <c r="B11" s="189"/>
      <c r="C11" s="142"/>
      <c r="D11" s="264"/>
      <c r="E11" s="262"/>
      <c r="F11" s="262"/>
      <c r="G11" s="208"/>
    </row>
    <row r="12" spans="1:11" s="207" customFormat="1" x14ac:dyDescent="0.25">
      <c r="A12" s="263"/>
      <c r="B12" s="189"/>
      <c r="C12" s="142"/>
      <c r="D12" s="264"/>
      <c r="E12" s="262"/>
      <c r="F12" s="262"/>
      <c r="G12" s="208"/>
    </row>
    <row r="13" spans="1:11" s="207" customFormat="1" x14ac:dyDescent="0.25">
      <c r="A13" s="263"/>
      <c r="B13" s="189"/>
      <c r="C13" s="142"/>
      <c r="D13" s="264"/>
      <c r="E13" s="262"/>
      <c r="F13" s="262"/>
      <c r="G13" s="208"/>
    </row>
    <row r="14" spans="1:11" s="207" customFormat="1" x14ac:dyDescent="0.25">
      <c r="A14" s="263"/>
      <c r="B14" s="189"/>
      <c r="C14" s="142"/>
      <c r="D14" s="264"/>
      <c r="E14" s="262"/>
      <c r="F14" s="262"/>
      <c r="G14" s="208"/>
    </row>
    <row r="15" spans="1:11" s="207" customFormat="1" ht="8.25" customHeight="1" x14ac:dyDescent="0.25">
      <c r="A15" s="263"/>
      <c r="B15" s="189"/>
      <c r="C15" s="189"/>
      <c r="D15" s="261"/>
      <c r="E15" s="262"/>
      <c r="F15" s="262"/>
      <c r="G15" s="208"/>
    </row>
    <row r="16" spans="1:11" s="207" customFormat="1" ht="27" x14ac:dyDescent="0.25">
      <c r="A16" s="263">
        <v>10.6</v>
      </c>
      <c r="B16" s="194" t="s">
        <v>249</v>
      </c>
      <c r="C16" s="254">
        <v>2</v>
      </c>
      <c r="D16" s="264" t="str">
        <f>IF(C16&lt;1.2,"X","√")</f>
        <v>√</v>
      </c>
      <c r="E16" s="262"/>
      <c r="F16" s="262"/>
      <c r="G16" s="208"/>
    </row>
    <row r="17" spans="1:7" s="207" customFormat="1" x14ac:dyDescent="0.25">
      <c r="A17" s="263"/>
      <c r="B17" s="189"/>
      <c r="C17" s="189"/>
      <c r="D17" s="261"/>
      <c r="E17" s="262"/>
      <c r="F17" s="262"/>
      <c r="G17" s="208"/>
    </row>
    <row r="18" spans="1:7" s="207" customFormat="1" ht="27" x14ac:dyDescent="0.25">
      <c r="A18" s="263">
        <v>10.7</v>
      </c>
      <c r="B18" s="194" t="s">
        <v>250</v>
      </c>
      <c r="C18" s="147">
        <v>1</v>
      </c>
      <c r="D18" s="264" t="str">
        <f>IF(C18&gt;1.2,"X","√")</f>
        <v>√</v>
      </c>
      <c r="E18" s="262"/>
      <c r="F18" s="262"/>
      <c r="G18" s="208"/>
    </row>
    <row r="19" spans="1:7" s="207" customFormat="1" x14ac:dyDescent="0.25">
      <c r="A19" s="263"/>
      <c r="B19" s="189"/>
      <c r="C19" s="189"/>
      <c r="D19" s="261"/>
      <c r="E19" s="262"/>
      <c r="F19" s="262"/>
      <c r="G19" s="208"/>
    </row>
    <row r="20" spans="1:7" s="207" customFormat="1" ht="27" x14ac:dyDescent="0.25">
      <c r="A20" s="263">
        <v>10.8</v>
      </c>
      <c r="B20" s="194" t="s">
        <v>251</v>
      </c>
      <c r="C20" s="147">
        <v>1</v>
      </c>
      <c r="D20" s="264" t="str">
        <f>IF(C20&gt;1.2,"X","√")</f>
        <v>√</v>
      </c>
      <c r="E20" s="262"/>
      <c r="F20" s="262"/>
      <c r="G20" s="208"/>
    </row>
    <row r="21" spans="1:7" s="207" customFormat="1" x14ac:dyDescent="0.25">
      <c r="A21" s="263"/>
      <c r="B21" s="189"/>
      <c r="C21" s="189"/>
      <c r="D21" s="261"/>
      <c r="E21" s="262"/>
      <c r="F21" s="262"/>
      <c r="G21" s="208"/>
    </row>
    <row r="22" spans="1:7" s="207" customFormat="1" ht="40.5" x14ac:dyDescent="0.25">
      <c r="A22" s="266">
        <v>10.9</v>
      </c>
      <c r="B22" s="194" t="s">
        <v>252</v>
      </c>
      <c r="C22" s="147">
        <v>1</v>
      </c>
      <c r="D22" s="264" t="str">
        <f>IF(C22&gt;1.2,"X","√")</f>
        <v>√</v>
      </c>
      <c r="E22" s="262"/>
      <c r="F22" s="262"/>
      <c r="G22" s="208"/>
    </row>
    <row r="23" spans="1:7" s="207" customFormat="1" x14ac:dyDescent="0.25">
      <c r="A23" s="267"/>
      <c r="B23" s="189"/>
      <c r="C23" s="189"/>
      <c r="D23" s="261"/>
      <c r="E23" s="262"/>
      <c r="F23" s="262"/>
      <c r="G23" s="208"/>
    </row>
    <row r="24" spans="1:7" s="207" customFormat="1" ht="40.5" x14ac:dyDescent="0.25">
      <c r="A24" s="267">
        <v>10.1</v>
      </c>
      <c r="B24" s="194" t="s">
        <v>253</v>
      </c>
      <c r="C24" s="147">
        <v>1</v>
      </c>
      <c r="D24" s="264" t="str">
        <f>IF(C24&gt;1.2,"X","√")</f>
        <v>√</v>
      </c>
      <c r="E24" s="262"/>
      <c r="F24" s="262"/>
      <c r="G24" s="208"/>
    </row>
    <row r="25" spans="1:7" s="207" customFormat="1" x14ac:dyDescent="0.25">
      <c r="A25" s="263"/>
      <c r="B25" s="194"/>
      <c r="C25" s="147"/>
      <c r="D25" s="264"/>
      <c r="F25" s="262"/>
      <c r="G25" s="208"/>
    </row>
    <row r="26" spans="1:7" s="207" customFormat="1" x14ac:dyDescent="0.25">
      <c r="A26" s="263">
        <v>10.11</v>
      </c>
      <c r="B26" s="194" t="s">
        <v>254</v>
      </c>
      <c r="C26" s="147"/>
      <c r="D26" s="264"/>
      <c r="F26" s="262"/>
      <c r="G26" s="208"/>
    </row>
    <row r="27" spans="1:7" s="207" customFormat="1" x14ac:dyDescent="0.25">
      <c r="A27" s="263"/>
      <c r="B27" s="194"/>
      <c r="C27" s="142"/>
      <c r="D27" s="264"/>
      <c r="F27" s="262"/>
      <c r="G27" s="208"/>
    </row>
    <row r="28" spans="1:7" s="207" customFormat="1" x14ac:dyDescent="0.25">
      <c r="A28" s="263"/>
      <c r="B28" s="194"/>
      <c r="C28" s="142"/>
      <c r="D28" s="264"/>
      <c r="F28" s="262"/>
      <c r="G28" s="208"/>
    </row>
    <row r="29" spans="1:7" s="207" customFormat="1" x14ac:dyDescent="0.25">
      <c r="A29" s="263"/>
      <c r="B29" s="194"/>
      <c r="C29" s="142"/>
      <c r="D29" s="264"/>
      <c r="F29" s="262"/>
      <c r="G29" s="208"/>
    </row>
    <row r="30" spans="1:7" s="207" customFormat="1" x14ac:dyDescent="0.25">
      <c r="A30" s="263"/>
      <c r="B30" s="189"/>
      <c r="C30" s="189"/>
      <c r="D30" s="261"/>
      <c r="F30" s="262"/>
      <c r="G30" s="208"/>
    </row>
    <row r="31" spans="1:7" s="207" customFormat="1" ht="27" x14ac:dyDescent="0.25">
      <c r="A31" s="263">
        <v>10.119999999999999</v>
      </c>
      <c r="B31" s="194" t="s">
        <v>255</v>
      </c>
      <c r="C31" s="147">
        <v>1</v>
      </c>
      <c r="D31" s="264" t="str">
        <f>IF(C31&gt;1.2,"X","√")</f>
        <v>√</v>
      </c>
      <c r="F31" s="262"/>
      <c r="G31" s="208"/>
    </row>
    <row r="32" spans="1:7" s="207" customFormat="1" x14ac:dyDescent="0.25">
      <c r="A32" s="188"/>
      <c r="B32" s="142"/>
      <c r="C32" s="142"/>
      <c r="D32" s="261"/>
      <c r="F32" s="268"/>
    </row>
    <row r="33" spans="1:6" s="207" customFormat="1" ht="40.5" x14ac:dyDescent="0.25">
      <c r="A33" s="188">
        <v>10.130000000000001</v>
      </c>
      <c r="B33" s="142" t="s">
        <v>256</v>
      </c>
      <c r="C33" s="147">
        <v>1</v>
      </c>
      <c r="D33" s="264" t="str">
        <f>IF(C33&gt;1.2,"X","√")</f>
        <v>√</v>
      </c>
      <c r="E33" s="269"/>
      <c r="F33" s="268"/>
    </row>
    <row r="34" spans="1:6" s="207" customFormat="1" ht="9.75" customHeight="1" x14ac:dyDescent="0.25">
      <c r="A34" s="188"/>
      <c r="B34" s="142"/>
      <c r="C34" s="142"/>
      <c r="D34" s="264"/>
      <c r="E34" s="269"/>
      <c r="F34" s="268"/>
    </row>
    <row r="35" spans="1:6" s="207" customFormat="1" ht="27" x14ac:dyDescent="0.25">
      <c r="A35" s="188">
        <v>10.14</v>
      </c>
      <c r="B35" s="142" t="s">
        <v>257</v>
      </c>
      <c r="C35" s="147">
        <v>1</v>
      </c>
      <c r="D35" s="264" t="str">
        <f>IF(C35&gt;1.2,"X","√")</f>
        <v>√</v>
      </c>
      <c r="E35" s="268"/>
      <c r="F35" s="270"/>
    </row>
    <row r="36" spans="1:6" s="207" customFormat="1" x14ac:dyDescent="0.25">
      <c r="A36" s="188"/>
      <c r="B36" s="142"/>
      <c r="C36" s="142"/>
      <c r="D36" s="264"/>
      <c r="E36" s="268"/>
      <c r="F36" s="270"/>
    </row>
    <row r="37" spans="1:6" s="207" customFormat="1" x14ac:dyDescent="0.25">
      <c r="A37" s="188">
        <v>10.15</v>
      </c>
      <c r="B37" s="142" t="s">
        <v>258</v>
      </c>
      <c r="C37" s="147">
        <v>1</v>
      </c>
      <c r="D37" s="264" t="str">
        <f>IF(C37&gt;1.2,"!","√")</f>
        <v>√</v>
      </c>
      <c r="E37" s="268"/>
      <c r="F37" s="270"/>
    </row>
    <row r="38" spans="1:6" s="207" customFormat="1" x14ac:dyDescent="0.25">
      <c r="A38" s="188"/>
      <c r="B38" s="142"/>
      <c r="C38" s="142"/>
      <c r="D38" s="264"/>
      <c r="E38" s="268"/>
      <c r="F38" s="270"/>
    </row>
    <row r="39" spans="1:6" s="207" customFormat="1" ht="27" x14ac:dyDescent="0.25">
      <c r="A39" s="188">
        <v>10.16</v>
      </c>
      <c r="B39" s="142" t="s">
        <v>259</v>
      </c>
      <c r="C39" s="147">
        <v>1</v>
      </c>
      <c r="D39" s="264" t="str">
        <f>IF(C39&gt;1.2,"X","√")</f>
        <v>√</v>
      </c>
      <c r="E39" s="268"/>
      <c r="F39" s="270"/>
    </row>
    <row r="40" spans="1:6" s="207" customFormat="1" ht="8.25" customHeight="1" x14ac:dyDescent="0.25">
      <c r="A40" s="188"/>
      <c r="B40" s="265"/>
      <c r="C40" s="147"/>
      <c r="D40" s="264"/>
      <c r="E40" s="268"/>
      <c r="F40" s="270"/>
    </row>
    <row r="41" spans="1:6" s="207" customFormat="1" ht="27" x14ac:dyDescent="0.25">
      <c r="A41" s="188">
        <v>10.17</v>
      </c>
      <c r="B41" s="142" t="s">
        <v>260</v>
      </c>
      <c r="C41" s="147">
        <v>1</v>
      </c>
      <c r="D41" s="264" t="str">
        <f>IF(C41&gt;3,"X","√")</f>
        <v>√</v>
      </c>
      <c r="E41" s="268"/>
      <c r="F41" s="270"/>
    </row>
    <row r="42" spans="1:6" s="207" customFormat="1" ht="8.25" customHeight="1" x14ac:dyDescent="0.25">
      <c r="A42" s="188"/>
      <c r="B42" s="142"/>
      <c r="C42" s="152"/>
      <c r="D42" s="264"/>
      <c r="E42" s="268"/>
      <c r="F42" s="270"/>
    </row>
    <row r="43" spans="1:6" s="207" customFormat="1" ht="40.5" x14ac:dyDescent="0.25">
      <c r="A43" s="188">
        <v>10.18</v>
      </c>
      <c r="B43" s="142" t="s">
        <v>261</v>
      </c>
      <c r="C43" s="147">
        <v>1</v>
      </c>
      <c r="D43" s="264" t="str">
        <f>IF(C43&gt;1.2,"X","√")</f>
        <v>√</v>
      </c>
      <c r="E43" s="268"/>
      <c r="F43" s="270"/>
    </row>
    <row r="44" spans="1:6" s="207" customFormat="1" ht="7.5" customHeight="1" x14ac:dyDescent="0.25">
      <c r="A44" s="188"/>
      <c r="B44" s="142"/>
      <c r="C44" s="147"/>
      <c r="D44" s="264"/>
      <c r="E44" s="268"/>
      <c r="F44" s="270"/>
    </row>
    <row r="45" spans="1:6" s="207" customFormat="1" ht="27" x14ac:dyDescent="0.25">
      <c r="A45" s="271">
        <v>10.19</v>
      </c>
      <c r="B45" s="142" t="s">
        <v>262</v>
      </c>
      <c r="C45" s="147">
        <v>1</v>
      </c>
      <c r="D45" s="264" t="str">
        <f>IF(C45&gt;1.2,"X","√")</f>
        <v>√</v>
      </c>
      <c r="E45" s="268"/>
      <c r="F45" s="270"/>
    </row>
    <row r="46" spans="1:6" s="207" customFormat="1" x14ac:dyDescent="0.25">
      <c r="A46" s="188"/>
      <c r="B46" s="142"/>
      <c r="C46" s="142"/>
      <c r="D46" s="264"/>
      <c r="E46" s="268"/>
      <c r="F46" s="270"/>
    </row>
    <row r="47" spans="1:6" s="207" customFormat="1" ht="40.5" x14ac:dyDescent="0.25">
      <c r="A47" s="271">
        <v>10.199999999999999</v>
      </c>
      <c r="B47" s="142" t="s">
        <v>263</v>
      </c>
      <c r="C47" s="147">
        <v>1</v>
      </c>
      <c r="D47" s="264" t="str">
        <f>IF(C47&gt;1.2,"X","√")</f>
        <v>√</v>
      </c>
      <c r="E47" s="268"/>
      <c r="F47" s="270"/>
    </row>
    <row r="48" spans="1:6" s="207" customFormat="1" ht="40.5" x14ac:dyDescent="0.25">
      <c r="A48" s="188">
        <v>10.210000000000001</v>
      </c>
      <c r="B48" s="142" t="s">
        <v>264</v>
      </c>
      <c r="C48" s="147">
        <v>1</v>
      </c>
      <c r="D48" s="264" t="str">
        <f>IF(C48&gt;1.2,"X","√")</f>
        <v>√</v>
      </c>
      <c r="E48" s="268"/>
      <c r="F48" s="270"/>
    </row>
    <row r="49" spans="1:6" s="207" customFormat="1" ht="8.25" customHeight="1" x14ac:dyDescent="0.25">
      <c r="A49" s="188"/>
      <c r="B49" s="142"/>
      <c r="C49" s="147"/>
      <c r="D49" s="264"/>
      <c r="E49" s="268"/>
      <c r="F49" s="270"/>
    </row>
    <row r="50" spans="1:6" s="207" customFormat="1" ht="54" x14ac:dyDescent="0.25">
      <c r="A50" s="188">
        <v>10.220000000000001</v>
      </c>
      <c r="B50" s="142" t="s">
        <v>265</v>
      </c>
      <c r="C50" s="147">
        <v>1</v>
      </c>
      <c r="D50" s="264" t="str">
        <f>IF(C50&gt;1.2,"X","√")</f>
        <v>√</v>
      </c>
      <c r="E50" s="268"/>
      <c r="F50" s="270"/>
    </row>
    <row r="51" spans="1:6" s="207" customFormat="1" ht="9.75" customHeight="1" x14ac:dyDescent="0.25">
      <c r="A51" s="188"/>
      <c r="B51" s="265"/>
      <c r="C51" s="142"/>
      <c r="D51" s="264"/>
      <c r="E51" s="268"/>
      <c r="F51" s="270"/>
    </row>
    <row r="52" spans="1:6" s="207" customFormat="1" ht="54" x14ac:dyDescent="0.25">
      <c r="A52" s="188">
        <v>10.23</v>
      </c>
      <c r="B52" s="142" t="s">
        <v>266</v>
      </c>
      <c r="C52" s="147">
        <v>1</v>
      </c>
      <c r="D52" s="264" t="str">
        <f>IF(C52&gt;1.2,"X","√")</f>
        <v>√</v>
      </c>
      <c r="E52" s="268"/>
      <c r="F52" s="270"/>
    </row>
    <row r="53" spans="1:6" s="207" customFormat="1" ht="10.5" customHeight="1" x14ac:dyDescent="0.25">
      <c r="A53" s="188"/>
      <c r="B53" s="194"/>
      <c r="C53" s="142"/>
      <c r="D53" s="264"/>
      <c r="E53" s="268"/>
      <c r="F53" s="270"/>
    </row>
    <row r="54" spans="1:6" s="207" customFormat="1" ht="40.5" x14ac:dyDescent="0.25">
      <c r="A54" s="188">
        <v>10.24</v>
      </c>
      <c r="B54" s="194" t="s">
        <v>267</v>
      </c>
      <c r="C54" s="147">
        <v>1</v>
      </c>
      <c r="D54" s="264" t="str">
        <f>IF(C54&gt;1.2,"X","√")</f>
        <v>√</v>
      </c>
      <c r="E54" s="268"/>
      <c r="F54" s="270"/>
    </row>
    <row r="55" spans="1:6" s="207" customFormat="1" ht="9.75" customHeight="1" x14ac:dyDescent="0.25">
      <c r="A55" s="142"/>
      <c r="B55" s="194"/>
      <c r="C55" s="142"/>
      <c r="D55" s="264"/>
      <c r="E55" s="268"/>
      <c r="F55" s="270"/>
    </row>
    <row r="56" spans="1:6" s="207" customFormat="1" ht="27" x14ac:dyDescent="0.25">
      <c r="A56" s="188">
        <v>10.25</v>
      </c>
      <c r="B56" s="194" t="s">
        <v>268</v>
      </c>
      <c r="C56" s="147">
        <v>1</v>
      </c>
      <c r="D56" s="264" t="str">
        <f>IF(C56&gt;1.2,"X","√")</f>
        <v>√</v>
      </c>
      <c r="E56" s="268"/>
      <c r="F56" s="270"/>
    </row>
    <row r="57" spans="1:6" s="207" customFormat="1" x14ac:dyDescent="0.25">
      <c r="A57" s="142"/>
      <c r="B57" s="194"/>
      <c r="C57" s="142"/>
      <c r="D57" s="264"/>
      <c r="E57" s="268"/>
      <c r="F57" s="270"/>
    </row>
    <row r="58" spans="1:6" s="207" customFormat="1" ht="40.5" x14ac:dyDescent="0.25">
      <c r="A58" s="142">
        <v>10.26</v>
      </c>
      <c r="B58" s="194" t="s">
        <v>269</v>
      </c>
      <c r="C58" s="255"/>
      <c r="D58" s="264" t="str">
        <f>IF(C58=0,"X","√")</f>
        <v>X</v>
      </c>
      <c r="E58" s="268"/>
      <c r="F58" s="270"/>
    </row>
    <row r="59" spans="1:6" s="207" customFormat="1" x14ac:dyDescent="0.25">
      <c r="A59" s="142"/>
      <c r="B59" s="194"/>
      <c r="C59" s="142"/>
      <c r="D59" s="264"/>
      <c r="E59" s="268"/>
      <c r="F59" s="270"/>
    </row>
    <row r="60" spans="1:6" s="207" customFormat="1" ht="27" x14ac:dyDescent="0.25">
      <c r="A60" s="142">
        <v>10.27</v>
      </c>
      <c r="B60" s="194" t="s">
        <v>270</v>
      </c>
      <c r="C60" s="255"/>
      <c r="D60" s="264" t="str">
        <f>IF(C60=0,"X","√")</f>
        <v>X</v>
      </c>
      <c r="E60" s="268"/>
      <c r="F60" s="270"/>
    </row>
    <row r="61" spans="1:6" s="207" customFormat="1" x14ac:dyDescent="0.25">
      <c r="A61" s="142"/>
      <c r="B61" s="194"/>
      <c r="C61" s="142"/>
      <c r="D61" s="264"/>
      <c r="E61" s="268"/>
      <c r="F61" s="270"/>
    </row>
    <row r="62" spans="1:6" s="207" customFormat="1" ht="40.5" x14ac:dyDescent="0.25">
      <c r="A62" s="142">
        <v>10.28</v>
      </c>
      <c r="B62" s="194" t="s">
        <v>271</v>
      </c>
      <c r="C62" s="255"/>
      <c r="D62" s="264" t="str">
        <f>IF(C62=0,"X","√")</f>
        <v>X</v>
      </c>
      <c r="E62" s="268"/>
      <c r="F62" s="270"/>
    </row>
    <row r="63" spans="1:6" s="207" customFormat="1" x14ac:dyDescent="0.25">
      <c r="A63" s="142"/>
      <c r="B63" s="194"/>
      <c r="C63" s="142"/>
      <c r="D63" s="264"/>
      <c r="E63" s="268"/>
      <c r="F63" s="270"/>
    </row>
    <row r="64" spans="1:6" s="207" customFormat="1" ht="40.5" x14ac:dyDescent="0.25">
      <c r="A64" s="272">
        <v>10.29</v>
      </c>
      <c r="B64" s="194" t="s">
        <v>272</v>
      </c>
      <c r="C64" s="255"/>
      <c r="D64" s="264" t="str">
        <f>IF(C64=0,"X","√")</f>
        <v>X</v>
      </c>
      <c r="E64" s="268"/>
      <c r="F64" s="270"/>
    </row>
    <row r="65" spans="1:6" s="207" customFormat="1" x14ac:dyDescent="0.25">
      <c r="A65" s="272"/>
      <c r="B65" s="194"/>
      <c r="C65" s="142"/>
      <c r="D65" s="264"/>
      <c r="E65" s="268"/>
      <c r="F65" s="270"/>
    </row>
    <row r="66" spans="1:6" s="207" customFormat="1" x14ac:dyDescent="0.25">
      <c r="A66" s="142"/>
      <c r="B66" s="189" t="s">
        <v>273</v>
      </c>
      <c r="C66" s="142"/>
      <c r="D66" s="264"/>
      <c r="E66" s="268"/>
      <c r="F66" s="270"/>
    </row>
    <row r="67" spans="1:6" s="207" customFormat="1" ht="29.25" customHeight="1" x14ac:dyDescent="0.25">
      <c r="A67" s="272">
        <v>10.3</v>
      </c>
      <c r="B67" s="194" t="s">
        <v>274</v>
      </c>
      <c r="C67" s="255"/>
      <c r="D67" s="264" t="str">
        <f>IF(C67=0,"X","√")</f>
        <v>X</v>
      </c>
      <c r="E67" s="268"/>
      <c r="F67" s="270"/>
    </row>
    <row r="68" spans="1:6" s="207" customFormat="1" x14ac:dyDescent="0.25">
      <c r="A68" s="142"/>
      <c r="B68" s="194"/>
      <c r="C68" s="142"/>
      <c r="D68" s="264"/>
      <c r="E68" s="268"/>
      <c r="F68" s="270"/>
    </row>
    <row r="69" spans="1:6" s="207" customFormat="1" ht="40.5" x14ac:dyDescent="0.25">
      <c r="A69" s="142">
        <v>10.31</v>
      </c>
      <c r="B69" s="194" t="s">
        <v>275</v>
      </c>
      <c r="C69" s="255"/>
      <c r="D69" s="264" t="str">
        <f>IF(C69=0,"X","√")</f>
        <v>X</v>
      </c>
      <c r="E69" s="268"/>
      <c r="F69" s="270"/>
    </row>
    <row r="70" spans="1:6" s="207" customFormat="1" x14ac:dyDescent="0.25">
      <c r="A70" s="142"/>
      <c r="B70" s="194"/>
      <c r="C70" s="142"/>
      <c r="D70" s="264"/>
      <c r="E70" s="268"/>
      <c r="F70" s="270"/>
    </row>
    <row r="71" spans="1:6" s="207" customFormat="1" ht="27" x14ac:dyDescent="0.25">
      <c r="A71" s="142">
        <v>10.32</v>
      </c>
      <c r="B71" s="194" t="s">
        <v>276</v>
      </c>
      <c r="C71" s="255"/>
      <c r="D71" s="264" t="str">
        <f>IF(C71=0,"X","√")</f>
        <v>X</v>
      </c>
      <c r="E71" s="268"/>
      <c r="F71" s="270"/>
    </row>
    <row r="72" spans="1:6" x14ac:dyDescent="0.25">
      <c r="A72" s="142"/>
      <c r="B72" s="194"/>
      <c r="C72" s="142"/>
      <c r="D72" s="264"/>
    </row>
    <row r="73" spans="1:6" ht="27" x14ac:dyDescent="0.25">
      <c r="A73" s="142">
        <v>10.33</v>
      </c>
      <c r="B73" s="194" t="s">
        <v>277</v>
      </c>
      <c r="C73" s="255"/>
      <c r="D73" s="264" t="str">
        <f>IF(C73=0,"X","√")</f>
        <v>X</v>
      </c>
    </row>
    <row r="74" spans="1:6" x14ac:dyDescent="0.25">
      <c r="A74" s="142"/>
      <c r="B74" s="194"/>
      <c r="C74" s="142"/>
      <c r="D74" s="264"/>
    </row>
    <row r="75" spans="1:6" ht="27" x14ac:dyDescent="0.25">
      <c r="A75" s="142">
        <v>10.34</v>
      </c>
      <c r="B75" s="194" t="s">
        <v>278</v>
      </c>
      <c r="C75" s="255"/>
      <c r="D75" s="264" t="str">
        <f>IF(C75=0,"X","√")</f>
        <v>X</v>
      </c>
    </row>
    <row r="76" spans="1:6" s="207" customFormat="1" x14ac:dyDescent="0.25">
      <c r="A76" s="188"/>
      <c r="B76" s="194"/>
      <c r="C76" s="142"/>
      <c r="D76" s="264"/>
      <c r="E76" s="268"/>
      <c r="F76" s="270"/>
    </row>
    <row r="77" spans="1:6" s="207" customFormat="1" ht="27" x14ac:dyDescent="0.25">
      <c r="A77" s="188">
        <v>10.35</v>
      </c>
      <c r="B77" s="194" t="s">
        <v>279</v>
      </c>
      <c r="C77" s="255"/>
      <c r="D77" s="264" t="str">
        <f>IF(C77=0,"X","√")</f>
        <v>X</v>
      </c>
      <c r="E77" s="268"/>
      <c r="F77" s="270"/>
    </row>
    <row r="78" spans="1:6" s="207" customFormat="1" x14ac:dyDescent="0.25">
      <c r="A78" s="188"/>
      <c r="B78" s="194"/>
      <c r="C78" s="142"/>
      <c r="D78" s="264"/>
      <c r="E78" s="268"/>
      <c r="F78" s="270"/>
    </row>
    <row r="79" spans="1:6" s="207" customFormat="1" x14ac:dyDescent="0.25">
      <c r="A79" s="188"/>
      <c r="B79" s="189" t="s">
        <v>280</v>
      </c>
      <c r="C79" s="142"/>
      <c r="D79" s="264"/>
      <c r="E79" s="268"/>
      <c r="F79" s="270"/>
    </row>
    <row r="80" spans="1:6" s="207" customFormat="1" ht="27" x14ac:dyDescent="0.25">
      <c r="A80" s="188">
        <v>10.36</v>
      </c>
      <c r="B80" s="194" t="s">
        <v>281</v>
      </c>
      <c r="C80" s="255"/>
      <c r="D80" s="264" t="str">
        <f>IF(C80=0,"X","√")</f>
        <v>X</v>
      </c>
      <c r="E80" s="268"/>
      <c r="F80" s="270"/>
    </row>
    <row r="81" spans="1:6" s="207" customFormat="1" x14ac:dyDescent="0.25">
      <c r="A81" s="188"/>
      <c r="B81" s="194"/>
      <c r="C81" s="142"/>
      <c r="D81" s="264"/>
      <c r="E81" s="268"/>
      <c r="F81" s="270"/>
    </row>
    <row r="82" spans="1:6" s="207" customFormat="1" ht="25.5" customHeight="1" x14ac:dyDescent="0.25">
      <c r="A82" s="188">
        <v>10.37</v>
      </c>
      <c r="B82" s="194" t="s">
        <v>282</v>
      </c>
      <c r="C82" s="255"/>
      <c r="D82" s="264" t="str">
        <f>IF(C82=0,"X","√")</f>
        <v>X</v>
      </c>
      <c r="E82" s="268"/>
      <c r="F82" s="270"/>
    </row>
    <row r="83" spans="1:6" s="207" customFormat="1" x14ac:dyDescent="0.25">
      <c r="A83" s="188"/>
      <c r="B83" s="194"/>
      <c r="C83" s="142"/>
      <c r="D83" s="264"/>
      <c r="E83" s="268"/>
      <c r="F83" s="270"/>
    </row>
    <row r="84" spans="1:6" s="207" customFormat="1" ht="27" x14ac:dyDescent="0.25">
      <c r="A84" s="188">
        <v>10.38</v>
      </c>
      <c r="B84" s="194" t="s">
        <v>283</v>
      </c>
      <c r="C84" s="255"/>
      <c r="D84" s="264" t="str">
        <f>IF(C84=0,"X","√")</f>
        <v>X</v>
      </c>
      <c r="E84" s="268"/>
      <c r="F84" s="270"/>
    </row>
    <row r="85" spans="1:6" s="207" customFormat="1" x14ac:dyDescent="0.25">
      <c r="A85" s="188"/>
      <c r="B85" s="194"/>
      <c r="C85" s="142"/>
      <c r="D85" s="264"/>
      <c r="E85" s="268"/>
      <c r="F85" s="270"/>
    </row>
    <row r="86" spans="1:6" s="207" customFormat="1" ht="27" x14ac:dyDescent="0.25">
      <c r="A86" s="271">
        <v>10.39</v>
      </c>
      <c r="B86" s="194" t="s">
        <v>284</v>
      </c>
      <c r="C86" s="255"/>
      <c r="D86" s="264" t="str">
        <f>IF(C86=0,"X","√")</f>
        <v>X</v>
      </c>
      <c r="E86" s="268"/>
      <c r="F86" s="270"/>
    </row>
    <row r="87" spans="1:6" s="207" customFormat="1" x14ac:dyDescent="0.25">
      <c r="A87" s="188"/>
      <c r="B87" s="194"/>
      <c r="C87" s="142"/>
      <c r="D87" s="264"/>
      <c r="E87" s="268"/>
      <c r="F87" s="270"/>
    </row>
    <row r="88" spans="1:6" s="207" customFormat="1" ht="27" x14ac:dyDescent="0.25">
      <c r="A88" s="271">
        <v>10.4</v>
      </c>
      <c r="B88" s="194" t="s">
        <v>285</v>
      </c>
      <c r="C88" s="147">
        <v>1</v>
      </c>
      <c r="D88" s="264" t="str">
        <f>IF(C88&gt;1.2,"X","√")</f>
        <v>√</v>
      </c>
      <c r="E88" s="268"/>
      <c r="F88" s="270"/>
    </row>
    <row r="89" spans="1:6" s="207" customFormat="1" x14ac:dyDescent="0.25">
      <c r="A89" s="188"/>
      <c r="B89" s="194"/>
      <c r="C89" s="147"/>
      <c r="D89" s="264"/>
      <c r="E89" s="268"/>
      <c r="F89" s="270"/>
    </row>
    <row r="90" spans="1:6" s="207" customFormat="1" ht="21" customHeight="1" x14ac:dyDescent="0.25">
      <c r="A90" s="188"/>
      <c r="B90" s="189" t="s">
        <v>286</v>
      </c>
      <c r="C90" s="142"/>
      <c r="D90" s="264"/>
      <c r="E90" s="268"/>
      <c r="F90" s="270"/>
    </row>
    <row r="91" spans="1:6" s="207" customFormat="1" ht="27" x14ac:dyDescent="0.25">
      <c r="A91" s="188">
        <v>10.41</v>
      </c>
      <c r="B91" s="194" t="s">
        <v>287</v>
      </c>
      <c r="C91" s="255"/>
      <c r="D91" s="264" t="str">
        <f>IF(C91=0,"X","√")</f>
        <v>X</v>
      </c>
      <c r="E91" s="268"/>
      <c r="F91" s="270"/>
    </row>
    <row r="92" spans="1:6" s="207" customFormat="1" ht="6.75" customHeight="1" x14ac:dyDescent="0.25">
      <c r="A92" s="188"/>
      <c r="B92" s="194"/>
      <c r="C92" s="142"/>
      <c r="D92" s="264"/>
      <c r="E92" s="268"/>
      <c r="F92" s="270"/>
    </row>
    <row r="93" spans="1:6" s="207" customFormat="1" ht="30.75" customHeight="1" x14ac:dyDescent="0.25">
      <c r="A93" s="188">
        <v>10.42</v>
      </c>
      <c r="B93" s="194" t="s">
        <v>288</v>
      </c>
      <c r="C93" s="255"/>
      <c r="D93" s="264" t="str">
        <f>IF(C93=0,"X","√")</f>
        <v>X</v>
      </c>
      <c r="E93" s="268"/>
      <c r="F93" s="270"/>
    </row>
    <row r="94" spans="1:6" s="207" customFormat="1" ht="9" customHeight="1" x14ac:dyDescent="0.25">
      <c r="A94" s="188"/>
      <c r="B94" s="194"/>
      <c r="C94" s="142"/>
      <c r="D94" s="264"/>
      <c r="E94" s="268"/>
      <c r="F94" s="270"/>
    </row>
    <row r="95" spans="1:6" s="207" customFormat="1" ht="40.5" x14ac:dyDescent="0.25">
      <c r="A95" s="188">
        <v>10.43</v>
      </c>
      <c r="B95" s="194" t="s">
        <v>289</v>
      </c>
      <c r="C95" s="255"/>
      <c r="D95" s="264" t="str">
        <f>IF(C95=0,"X","√")</f>
        <v>X</v>
      </c>
      <c r="E95" s="268"/>
      <c r="F95" s="270"/>
    </row>
    <row r="96" spans="1:6" s="207" customFormat="1" x14ac:dyDescent="0.25">
      <c r="A96" s="188"/>
      <c r="B96" s="194"/>
      <c r="C96" s="142"/>
      <c r="D96" s="264"/>
      <c r="E96" s="268"/>
      <c r="F96" s="270"/>
    </row>
    <row r="97" spans="1:6" s="207" customFormat="1" ht="27" x14ac:dyDescent="0.25">
      <c r="A97" s="188">
        <v>10.44</v>
      </c>
      <c r="B97" s="194" t="s">
        <v>290</v>
      </c>
      <c r="C97" s="255"/>
      <c r="D97" s="264" t="str">
        <f>IF(C97=0,"X","√")</f>
        <v>X</v>
      </c>
      <c r="E97" s="268"/>
      <c r="F97" s="270"/>
    </row>
    <row r="98" spans="1:6" s="207" customFormat="1" x14ac:dyDescent="0.25">
      <c r="A98" s="188"/>
      <c r="B98" s="194"/>
      <c r="C98" s="142"/>
      <c r="D98" s="264"/>
      <c r="E98" s="268"/>
      <c r="F98" s="270"/>
    </row>
    <row r="99" spans="1:6" s="207" customFormat="1" ht="22.5" customHeight="1" x14ac:dyDescent="0.25">
      <c r="A99" s="188">
        <v>10.45</v>
      </c>
      <c r="B99" s="194" t="s">
        <v>291</v>
      </c>
      <c r="C99" s="255"/>
      <c r="D99" s="264" t="str">
        <f>IF(C99=0,"X","√")</f>
        <v>X</v>
      </c>
      <c r="E99" s="268"/>
      <c r="F99" s="270"/>
    </row>
    <row r="100" spans="1:6" s="207" customFormat="1" x14ac:dyDescent="0.25">
      <c r="A100" s="188"/>
      <c r="B100" s="194"/>
      <c r="C100" s="142"/>
      <c r="D100" s="264"/>
      <c r="E100" s="268"/>
      <c r="F100" s="270"/>
    </row>
    <row r="101" spans="1:6" s="207" customFormat="1" ht="40.5" x14ac:dyDescent="0.25">
      <c r="A101" s="188">
        <v>10.46</v>
      </c>
      <c r="B101" s="194" t="s">
        <v>292</v>
      </c>
      <c r="C101" s="255"/>
      <c r="D101" s="264" t="str">
        <f>IF(C101=0,"X","√")</f>
        <v>X</v>
      </c>
      <c r="E101" s="268"/>
      <c r="F101" s="270"/>
    </row>
    <row r="102" spans="1:6" s="207" customFormat="1" x14ac:dyDescent="0.25">
      <c r="A102" s="188"/>
      <c r="B102" s="194"/>
      <c r="C102" s="142"/>
      <c r="D102" s="264"/>
      <c r="E102" s="268"/>
      <c r="F102" s="270"/>
    </row>
    <row r="103" spans="1:6" s="207" customFormat="1" x14ac:dyDescent="0.25">
      <c r="A103" s="188"/>
      <c r="B103" s="189" t="s">
        <v>293</v>
      </c>
      <c r="C103" s="142"/>
      <c r="D103" s="264"/>
      <c r="E103" s="268"/>
      <c r="F103" s="270"/>
    </row>
    <row r="104" spans="1:6" s="207" customFormat="1" ht="27" x14ac:dyDescent="0.25">
      <c r="A104" s="188">
        <v>10.47</v>
      </c>
      <c r="B104" s="194" t="s">
        <v>294</v>
      </c>
      <c r="C104" s="255"/>
      <c r="D104" s="264" t="str">
        <f>IF(C104=0,"X","√")</f>
        <v>X</v>
      </c>
      <c r="E104" s="268"/>
      <c r="F104" s="270"/>
    </row>
    <row r="105" spans="1:6" s="207" customFormat="1" x14ac:dyDescent="0.25">
      <c r="A105" s="188"/>
      <c r="B105" s="194"/>
      <c r="C105" s="142"/>
      <c r="D105" s="264"/>
      <c r="E105" s="268"/>
      <c r="F105" s="270"/>
    </row>
    <row r="106" spans="1:6" s="207" customFormat="1" ht="30" customHeight="1" x14ac:dyDescent="0.25">
      <c r="A106" s="188">
        <v>10.48</v>
      </c>
      <c r="B106" s="194" t="s">
        <v>295</v>
      </c>
      <c r="C106" s="255"/>
      <c r="D106" s="264" t="str">
        <f>IF(C106=0,"X","√")</f>
        <v>X</v>
      </c>
      <c r="E106" s="268"/>
      <c r="F106" s="270"/>
    </row>
    <row r="107" spans="1:6" s="207" customFormat="1" x14ac:dyDescent="0.25">
      <c r="A107" s="188"/>
      <c r="B107" s="194"/>
      <c r="C107" s="142"/>
      <c r="D107" s="264"/>
      <c r="E107" s="268"/>
      <c r="F107" s="270"/>
    </row>
    <row r="108" spans="1:6" s="207" customFormat="1" ht="27" x14ac:dyDescent="0.25">
      <c r="A108" s="271">
        <v>10.49</v>
      </c>
      <c r="B108" s="194" t="s">
        <v>296</v>
      </c>
      <c r="C108" s="255"/>
      <c r="D108" s="264" t="str">
        <f>IF(C108=0,"X","√")</f>
        <v>X</v>
      </c>
      <c r="E108" s="268"/>
      <c r="F108" s="270"/>
    </row>
    <row r="109" spans="1:6" s="207" customFormat="1" x14ac:dyDescent="0.25">
      <c r="A109" s="188"/>
      <c r="B109" s="194"/>
      <c r="C109" s="142"/>
      <c r="D109" s="264"/>
      <c r="E109" s="268"/>
      <c r="F109" s="270"/>
    </row>
    <row r="110" spans="1:6" s="207" customFormat="1" ht="27" x14ac:dyDescent="0.25">
      <c r="A110" s="271">
        <v>10.5</v>
      </c>
      <c r="B110" s="194" t="s">
        <v>297</v>
      </c>
      <c r="C110" s="255"/>
      <c r="D110" s="264" t="str">
        <f>IF(C110=0,"X","√")</f>
        <v>X</v>
      </c>
      <c r="E110" s="268"/>
      <c r="F110" s="270"/>
    </row>
    <row r="111" spans="1:6" s="207" customFormat="1" x14ac:dyDescent="0.25">
      <c r="A111" s="188"/>
      <c r="B111" s="194"/>
      <c r="C111" s="142"/>
      <c r="D111" s="264"/>
      <c r="E111" s="268"/>
      <c r="F111" s="270"/>
    </row>
    <row r="112" spans="1:6" s="207" customFormat="1" x14ac:dyDescent="0.25">
      <c r="A112" s="188"/>
      <c r="B112" s="189" t="s">
        <v>298</v>
      </c>
      <c r="C112" s="142"/>
      <c r="D112" s="264"/>
      <c r="E112" s="268"/>
      <c r="F112" s="270"/>
    </row>
    <row r="113" spans="1:7" s="207" customFormat="1" ht="40.5" x14ac:dyDescent="0.25">
      <c r="A113" s="188">
        <v>10.51</v>
      </c>
      <c r="B113" s="194" t="s">
        <v>299</v>
      </c>
      <c r="C113" s="255"/>
      <c r="D113" s="264" t="str">
        <f>IF(C113=0,"X","√")</f>
        <v>X</v>
      </c>
      <c r="E113" s="268"/>
      <c r="F113" s="270"/>
    </row>
    <row r="114" spans="1:7" s="207" customFormat="1" x14ac:dyDescent="0.25">
      <c r="A114" s="188"/>
      <c r="B114" s="194"/>
      <c r="C114" s="142"/>
      <c r="D114" s="264"/>
      <c r="E114" s="268"/>
      <c r="F114" s="270"/>
    </row>
    <row r="115" spans="1:7" s="207" customFormat="1" ht="27" x14ac:dyDescent="0.25">
      <c r="A115" s="188">
        <v>10.52</v>
      </c>
      <c r="B115" s="194" t="s">
        <v>300</v>
      </c>
      <c r="C115" s="255"/>
      <c r="D115" s="264" t="str">
        <f>IF(C115=0,"X","√")</f>
        <v>X</v>
      </c>
      <c r="E115" s="268"/>
      <c r="F115" s="270"/>
    </row>
    <row r="116" spans="1:7" s="207" customFormat="1" x14ac:dyDescent="0.25">
      <c r="A116" s="188"/>
      <c r="B116" s="194"/>
      <c r="C116" s="142"/>
      <c r="D116" s="264"/>
      <c r="E116" s="268"/>
      <c r="F116" s="270"/>
    </row>
    <row r="117" spans="1:7" s="207" customFormat="1" ht="27" x14ac:dyDescent="0.25">
      <c r="A117" s="188">
        <v>10.53</v>
      </c>
      <c r="B117" s="194" t="s">
        <v>301</v>
      </c>
      <c r="C117" s="255"/>
      <c r="D117" s="264" t="str">
        <f>IF(C117=0,"X","√")</f>
        <v>X</v>
      </c>
      <c r="E117" s="268"/>
      <c r="F117" s="270"/>
    </row>
    <row r="118" spans="1:7" s="207" customFormat="1" x14ac:dyDescent="0.25">
      <c r="A118" s="188"/>
      <c r="B118" s="273"/>
      <c r="C118" s="142"/>
      <c r="D118" s="264"/>
      <c r="E118" s="268"/>
      <c r="F118" s="270"/>
    </row>
    <row r="119" spans="1:7" s="207" customFormat="1" x14ac:dyDescent="0.25">
      <c r="A119" s="188"/>
      <c r="B119" s="189" t="s">
        <v>302</v>
      </c>
      <c r="C119" s="142"/>
      <c r="D119" s="264"/>
      <c r="E119" s="268"/>
      <c r="F119" s="270"/>
    </row>
    <row r="120" spans="1:7" s="207" customFormat="1" ht="7.9" customHeight="1" x14ac:dyDescent="0.25">
      <c r="A120" s="188"/>
      <c r="B120" s="273"/>
      <c r="C120" s="142"/>
      <c r="D120" s="264"/>
      <c r="E120" s="268"/>
      <c r="F120" s="270"/>
    </row>
    <row r="121" spans="1:7" s="207" customFormat="1" ht="27" x14ac:dyDescent="0.25">
      <c r="A121" s="188">
        <v>10.54</v>
      </c>
      <c r="B121" s="194" t="s">
        <v>303</v>
      </c>
      <c r="C121" s="255"/>
      <c r="D121" s="264" t="str">
        <f>IF(C121=0,"X","√")</f>
        <v>X</v>
      </c>
      <c r="E121" s="268"/>
      <c r="F121" s="270"/>
    </row>
    <row r="122" spans="1:7" s="207" customFormat="1" ht="8.4499999999999993" customHeight="1" x14ac:dyDescent="0.25">
      <c r="A122" s="188"/>
      <c r="B122" s="273"/>
      <c r="C122" s="142"/>
      <c r="D122" s="264"/>
      <c r="E122" s="268"/>
      <c r="F122" s="270"/>
    </row>
    <row r="123" spans="1:7" s="207" customFormat="1" ht="27" x14ac:dyDescent="0.25">
      <c r="A123" s="188">
        <v>10.55</v>
      </c>
      <c r="B123" s="194" t="s">
        <v>304</v>
      </c>
      <c r="C123" s="255"/>
      <c r="D123" s="264" t="str">
        <f>IF(C123=0,"X","√")</f>
        <v>X</v>
      </c>
      <c r="E123" s="268"/>
      <c r="F123" s="270"/>
    </row>
    <row r="124" spans="1:7" ht="6.6" customHeight="1" x14ac:dyDescent="0.25"/>
    <row r="125" spans="1:7" s="207" customFormat="1" x14ac:dyDescent="0.25">
      <c r="A125" s="188">
        <v>10.56</v>
      </c>
      <c r="B125" s="194" t="s">
        <v>305</v>
      </c>
      <c r="C125" s="255"/>
      <c r="D125" s="264" t="str">
        <f>IF(C125=0,"X","√")</f>
        <v>X</v>
      </c>
      <c r="E125" s="268"/>
      <c r="F125" s="270"/>
    </row>
    <row r="126" spans="1:7" s="207" customFormat="1" ht="7.9" customHeight="1" x14ac:dyDescent="0.25">
      <c r="A126" s="188"/>
      <c r="B126" s="273"/>
      <c r="C126" s="142"/>
      <c r="D126" s="264"/>
      <c r="E126" s="268"/>
      <c r="F126" s="270"/>
    </row>
    <row r="127" spans="1:7" s="207" customFormat="1" ht="27" x14ac:dyDescent="0.25">
      <c r="A127" s="188">
        <v>10.57</v>
      </c>
      <c r="B127" s="194" t="s">
        <v>306</v>
      </c>
      <c r="C127" s="255"/>
      <c r="D127" s="264" t="str">
        <f>IF(C127=0,"X","√")</f>
        <v>X</v>
      </c>
      <c r="E127" s="268"/>
      <c r="F127" s="270"/>
    </row>
    <row r="128" spans="1:7" s="207" customFormat="1" ht="15.75" thickBot="1" x14ac:dyDescent="0.3">
      <c r="A128" s="275"/>
      <c r="B128" s="151"/>
      <c r="C128" s="151"/>
      <c r="D128" s="276"/>
      <c r="E128" s="270"/>
      <c r="F128" s="277"/>
      <c r="G128" s="242"/>
    </row>
    <row r="129" spans="1:7" s="207" customFormat="1" x14ac:dyDescent="0.25">
      <c r="A129" s="242"/>
      <c r="B129" s="242"/>
      <c r="C129" s="242"/>
      <c r="D129" s="250"/>
      <c r="E129" s="208"/>
      <c r="F129" s="242"/>
      <c r="G129" s="278"/>
    </row>
    <row r="130" spans="1:7" s="207" customFormat="1" x14ac:dyDescent="0.25">
      <c r="A130" s="242"/>
      <c r="B130" s="242"/>
      <c r="C130" s="242"/>
      <c r="D130" s="250"/>
      <c r="E130" s="208"/>
      <c r="F130" s="242"/>
      <c r="G130" s="278"/>
    </row>
    <row r="131" spans="1:7" s="207" customFormat="1" x14ac:dyDescent="0.25">
      <c r="A131" s="242"/>
      <c r="B131" s="242"/>
      <c r="C131" s="242"/>
      <c r="D131" s="250"/>
      <c r="E131" s="208"/>
      <c r="F131" s="242"/>
      <c r="G131" s="278"/>
    </row>
    <row r="132" spans="1:7" s="207" customFormat="1" x14ac:dyDescent="0.25">
      <c r="A132" s="242"/>
      <c r="B132" s="242"/>
      <c r="C132" s="242"/>
      <c r="D132" s="250"/>
      <c r="E132" s="208"/>
      <c r="F132" s="242"/>
      <c r="G132" s="278"/>
    </row>
    <row r="133" spans="1:7" s="207" customFormat="1" x14ac:dyDescent="0.25">
      <c r="A133" s="242"/>
      <c r="B133" s="242"/>
      <c r="C133" s="242"/>
      <c r="D133" s="250"/>
      <c r="E133" s="208"/>
      <c r="F133" s="242"/>
      <c r="G133" s="278"/>
    </row>
    <row r="134" spans="1:7" s="207" customFormat="1" x14ac:dyDescent="0.25">
      <c r="A134" s="242"/>
      <c r="B134" s="242"/>
      <c r="C134" s="242"/>
      <c r="D134" s="250"/>
      <c r="E134" s="208"/>
      <c r="F134" s="242"/>
      <c r="G134" s="278"/>
    </row>
    <row r="135" spans="1:7" s="207" customFormat="1" x14ac:dyDescent="0.25">
      <c r="A135" s="242"/>
      <c r="B135" s="242"/>
      <c r="C135" s="242"/>
      <c r="D135" s="250"/>
      <c r="E135" s="208"/>
      <c r="F135" s="242"/>
      <c r="G135" s="278"/>
    </row>
    <row r="136" spans="1:7" s="207" customFormat="1" x14ac:dyDescent="0.25">
      <c r="A136" s="242"/>
      <c r="B136" s="242"/>
      <c r="C136" s="242"/>
      <c r="D136" s="250"/>
      <c r="E136" s="208"/>
      <c r="F136" s="242"/>
      <c r="G136" s="278"/>
    </row>
    <row r="137" spans="1:7" s="207" customFormat="1" x14ac:dyDescent="0.25">
      <c r="A137" s="242"/>
      <c r="B137" s="242"/>
      <c r="C137" s="242"/>
      <c r="D137" s="250"/>
      <c r="E137" s="208"/>
      <c r="F137" s="242"/>
      <c r="G137" s="278"/>
    </row>
    <row r="138" spans="1:7" s="207" customFormat="1" ht="15.75" thickBot="1" x14ac:dyDescent="0.3">
      <c r="A138" s="242"/>
      <c r="B138" s="242"/>
      <c r="C138" s="242"/>
      <c r="D138" s="250"/>
      <c r="E138" s="208"/>
      <c r="F138" s="242"/>
      <c r="G138" s="278"/>
    </row>
    <row r="139" spans="1:7" s="207" customFormat="1" x14ac:dyDescent="0.25">
      <c r="A139" s="242"/>
      <c r="B139" s="240" t="s">
        <v>36</v>
      </c>
      <c r="C139" s="242"/>
      <c r="D139" s="250"/>
      <c r="E139" s="208"/>
      <c r="F139" s="242"/>
      <c r="G139" s="278"/>
    </row>
    <row r="140" spans="1:7" s="207" customFormat="1" ht="15.75" thickBot="1" x14ac:dyDescent="0.3">
      <c r="A140" s="242"/>
      <c r="B140" s="241" t="s">
        <v>37</v>
      </c>
      <c r="C140" s="242"/>
      <c r="D140" s="250"/>
      <c r="E140" s="208"/>
      <c r="F140" s="242"/>
      <c r="G140" s="278"/>
    </row>
    <row r="141" spans="1:7" s="207" customFormat="1" ht="15.75" thickBot="1" x14ac:dyDescent="0.3">
      <c r="A141" s="242"/>
      <c r="B141" s="242"/>
      <c r="C141" s="242"/>
      <c r="D141" s="250"/>
      <c r="E141" s="208"/>
      <c r="F141" s="242"/>
      <c r="G141" s="242"/>
    </row>
    <row r="142" spans="1:7" s="207" customFormat="1" x14ac:dyDescent="0.25">
      <c r="A142" s="242"/>
      <c r="B142" s="243" t="s">
        <v>38</v>
      </c>
      <c r="C142" s="242"/>
      <c r="D142" s="250"/>
      <c r="E142" s="208"/>
      <c r="F142" s="242"/>
      <c r="G142" s="242"/>
    </row>
    <row r="143" spans="1:7" s="207" customFormat="1" x14ac:dyDescent="0.25">
      <c r="A143" s="242"/>
      <c r="B143" s="244" t="s">
        <v>39</v>
      </c>
      <c r="C143" s="242"/>
      <c r="D143" s="250"/>
      <c r="E143" s="208"/>
      <c r="F143" s="242"/>
      <c r="G143" s="242"/>
    </row>
    <row r="144" spans="1:7" s="207" customFormat="1" x14ac:dyDescent="0.25">
      <c r="A144" s="242"/>
      <c r="B144" s="244" t="s">
        <v>40</v>
      </c>
      <c r="C144" s="242"/>
      <c r="D144" s="250"/>
      <c r="E144" s="208"/>
      <c r="F144" s="242"/>
      <c r="G144" s="242"/>
    </row>
    <row r="145" spans="1:7" s="207" customFormat="1" x14ac:dyDescent="0.25">
      <c r="A145" s="242"/>
      <c r="B145" s="244" t="s">
        <v>41</v>
      </c>
      <c r="C145" s="242"/>
      <c r="D145" s="250"/>
      <c r="E145" s="208"/>
      <c r="F145" s="242"/>
      <c r="G145" s="242"/>
    </row>
    <row r="146" spans="1:7" s="207" customFormat="1" x14ac:dyDescent="0.25">
      <c r="A146" s="242"/>
      <c r="B146" s="244" t="s">
        <v>42</v>
      </c>
      <c r="C146" s="242"/>
      <c r="D146" s="250"/>
      <c r="E146" s="208"/>
      <c r="F146" s="242"/>
      <c r="G146" s="242"/>
    </row>
    <row r="147" spans="1:7" s="207" customFormat="1" x14ac:dyDescent="0.25">
      <c r="A147" s="242"/>
      <c r="B147" s="244" t="s">
        <v>43</v>
      </c>
      <c r="C147" s="242"/>
      <c r="D147" s="250"/>
      <c r="E147" s="208"/>
      <c r="F147" s="242"/>
      <c r="G147" s="242"/>
    </row>
    <row r="148" spans="1:7" s="207" customFormat="1" x14ac:dyDescent="0.25">
      <c r="A148" s="242"/>
      <c r="B148" s="244" t="s">
        <v>44</v>
      </c>
      <c r="C148" s="242"/>
      <c r="D148" s="250"/>
      <c r="E148" s="208"/>
      <c r="F148" s="242"/>
      <c r="G148" s="242"/>
    </row>
    <row r="149" spans="1:7" s="207" customFormat="1" ht="15.75" thickBot="1" x14ac:dyDescent="0.3">
      <c r="A149" s="242"/>
      <c r="B149" s="245" t="s">
        <v>35</v>
      </c>
      <c r="C149" s="242"/>
      <c r="D149" s="250"/>
      <c r="E149" s="208"/>
      <c r="F149" s="242"/>
      <c r="G149" s="242"/>
    </row>
    <row r="150" spans="1:7" s="207" customFormat="1" ht="15.75" thickBot="1" x14ac:dyDescent="0.3">
      <c r="A150" s="242"/>
      <c r="B150" s="242"/>
      <c r="C150" s="242"/>
      <c r="D150" s="250"/>
      <c r="E150" s="208"/>
      <c r="F150" s="242"/>
      <c r="G150" s="242"/>
    </row>
    <row r="151" spans="1:7" s="207" customFormat="1" x14ac:dyDescent="0.25">
      <c r="A151" s="242"/>
      <c r="B151" s="246" t="s">
        <v>307</v>
      </c>
      <c r="C151" s="242"/>
      <c r="D151" s="250"/>
      <c r="E151" s="208"/>
      <c r="F151" s="242"/>
      <c r="G151" s="242"/>
    </row>
    <row r="152" spans="1:7" s="207" customFormat="1" x14ac:dyDescent="0.25">
      <c r="A152" s="242"/>
      <c r="B152" s="247" t="s">
        <v>308</v>
      </c>
      <c r="C152" s="242"/>
      <c r="D152" s="250"/>
      <c r="E152" s="208"/>
      <c r="F152" s="242"/>
      <c r="G152" s="242"/>
    </row>
    <row r="153" spans="1:7" s="207" customFormat="1" x14ac:dyDescent="0.25">
      <c r="A153" s="242"/>
      <c r="B153" s="247" t="s">
        <v>309</v>
      </c>
      <c r="C153" s="242"/>
      <c r="D153" s="250"/>
      <c r="E153" s="208"/>
      <c r="F153" s="242"/>
      <c r="G153" s="242"/>
    </row>
    <row r="154" spans="1:7" s="207" customFormat="1" x14ac:dyDescent="0.25">
      <c r="B154" s="247" t="s">
        <v>310</v>
      </c>
      <c r="D154" s="279"/>
      <c r="E154" s="208"/>
      <c r="F154" s="242"/>
      <c r="G154" s="242"/>
    </row>
    <row r="155" spans="1:7" s="207" customFormat="1" ht="15.75" thickBot="1" x14ac:dyDescent="0.3">
      <c r="B155" s="248" t="s">
        <v>311</v>
      </c>
      <c r="D155" s="279"/>
      <c r="E155" s="208"/>
      <c r="F155" s="242"/>
      <c r="G155" s="242"/>
    </row>
    <row r="156" spans="1:7" s="207" customFormat="1" x14ac:dyDescent="0.25">
      <c r="B156" s="242"/>
      <c r="D156" s="279"/>
      <c r="E156" s="208"/>
      <c r="F156" s="242"/>
      <c r="G156" s="242"/>
    </row>
    <row r="157" spans="1:7" s="207" customFormat="1" ht="15.75" thickBot="1" x14ac:dyDescent="0.3">
      <c r="B157" s="242"/>
      <c r="D157" s="279"/>
      <c r="E157" s="208"/>
      <c r="F157" s="242"/>
      <c r="G157" s="242"/>
    </row>
    <row r="158" spans="1:7" s="207" customFormat="1" x14ac:dyDescent="0.25">
      <c r="B158" s="240">
        <v>1900</v>
      </c>
      <c r="D158" s="279"/>
      <c r="E158" s="208"/>
      <c r="F158" s="242"/>
      <c r="G158" s="242"/>
    </row>
    <row r="159" spans="1:7" s="207" customFormat="1" x14ac:dyDescent="0.25">
      <c r="B159" s="249">
        <v>1901</v>
      </c>
      <c r="D159" s="279"/>
      <c r="E159" s="208"/>
      <c r="F159" s="242"/>
      <c r="G159" s="242"/>
    </row>
    <row r="160" spans="1:7" s="207" customFormat="1" x14ac:dyDescent="0.25">
      <c r="B160" s="249">
        <v>1902</v>
      </c>
      <c r="D160" s="279"/>
      <c r="E160" s="208"/>
      <c r="F160" s="242"/>
      <c r="G160" s="242"/>
    </row>
    <row r="161" spans="1:7" s="207" customFormat="1" x14ac:dyDescent="0.25">
      <c r="B161" s="249">
        <v>1903</v>
      </c>
      <c r="D161" s="279"/>
      <c r="E161" s="208"/>
      <c r="F161" s="242"/>
      <c r="G161" s="242"/>
    </row>
    <row r="162" spans="1:7" s="207" customFormat="1" x14ac:dyDescent="0.25">
      <c r="B162" s="249">
        <v>1904</v>
      </c>
      <c r="D162" s="279"/>
      <c r="E162" s="208"/>
      <c r="F162" s="242"/>
      <c r="G162" s="242"/>
    </row>
    <row r="163" spans="1:7" s="207" customFormat="1" x14ac:dyDescent="0.25">
      <c r="B163" s="249">
        <v>1905</v>
      </c>
      <c r="D163" s="279"/>
      <c r="E163" s="208"/>
      <c r="F163" s="242"/>
      <c r="G163" s="242"/>
    </row>
    <row r="164" spans="1:7" s="207" customFormat="1" x14ac:dyDescent="0.25">
      <c r="B164" s="249">
        <v>1906</v>
      </c>
      <c r="D164" s="279"/>
      <c r="E164" s="208"/>
      <c r="F164" s="242"/>
      <c r="G164" s="242"/>
    </row>
    <row r="165" spans="1:7" s="207" customFormat="1" x14ac:dyDescent="0.25">
      <c r="A165" s="242"/>
      <c r="B165" s="249">
        <v>1907</v>
      </c>
      <c r="C165" s="242"/>
      <c r="D165" s="250"/>
      <c r="E165" s="208"/>
      <c r="F165" s="242"/>
      <c r="G165" s="242"/>
    </row>
    <row r="166" spans="1:7" s="207" customFormat="1" x14ac:dyDescent="0.25">
      <c r="A166" s="242"/>
      <c r="B166" s="249">
        <v>1908</v>
      </c>
      <c r="C166" s="242"/>
      <c r="D166" s="250"/>
      <c r="E166" s="208"/>
      <c r="F166" s="242"/>
      <c r="G166" s="242"/>
    </row>
    <row r="167" spans="1:7" s="207" customFormat="1" x14ac:dyDescent="0.25">
      <c r="A167" s="242"/>
      <c r="B167" s="249">
        <v>1909</v>
      </c>
      <c r="C167" s="242"/>
      <c r="D167" s="250"/>
      <c r="E167" s="208"/>
      <c r="F167" s="242"/>
      <c r="G167" s="242"/>
    </row>
    <row r="168" spans="1:7" s="207" customFormat="1" x14ac:dyDescent="0.25">
      <c r="A168" s="242"/>
      <c r="B168" s="249">
        <v>1910</v>
      </c>
      <c r="C168" s="242"/>
      <c r="D168" s="250"/>
      <c r="E168" s="208"/>
      <c r="F168" s="242"/>
      <c r="G168" s="242"/>
    </row>
    <row r="169" spans="1:7" s="207" customFormat="1" x14ac:dyDescent="0.25">
      <c r="A169" s="242"/>
      <c r="B169" s="249">
        <v>1911</v>
      </c>
      <c r="C169" s="242"/>
      <c r="D169" s="250"/>
      <c r="E169" s="208"/>
      <c r="F169" s="242"/>
      <c r="G169" s="242"/>
    </row>
    <row r="170" spans="1:7" s="207" customFormat="1" x14ac:dyDescent="0.25">
      <c r="A170" s="242"/>
      <c r="B170" s="249">
        <v>1912</v>
      </c>
      <c r="C170" s="242"/>
      <c r="D170" s="250"/>
      <c r="E170" s="208"/>
      <c r="F170" s="242"/>
      <c r="G170" s="242"/>
    </row>
    <row r="171" spans="1:7" s="207" customFormat="1" x14ac:dyDescent="0.25">
      <c r="A171" s="242"/>
      <c r="B171" s="249">
        <v>1913</v>
      </c>
      <c r="C171" s="242"/>
      <c r="D171" s="250"/>
      <c r="E171" s="208"/>
      <c r="F171" s="242"/>
      <c r="G171" s="242"/>
    </row>
    <row r="172" spans="1:7" s="207" customFormat="1" x14ac:dyDescent="0.25">
      <c r="A172" s="242"/>
      <c r="B172" s="249">
        <v>1914</v>
      </c>
      <c r="C172" s="242"/>
      <c r="D172" s="250"/>
      <c r="E172" s="208"/>
      <c r="F172" s="242"/>
      <c r="G172" s="242"/>
    </row>
    <row r="173" spans="1:7" s="207" customFormat="1" x14ac:dyDescent="0.25">
      <c r="A173" s="242"/>
      <c r="B173" s="249">
        <v>1915</v>
      </c>
      <c r="C173" s="242"/>
      <c r="D173" s="250"/>
      <c r="E173" s="208"/>
      <c r="F173" s="242"/>
      <c r="G173" s="242"/>
    </row>
    <row r="174" spans="1:7" s="207" customFormat="1" x14ac:dyDescent="0.25">
      <c r="A174" s="242"/>
      <c r="B174" s="249">
        <v>1916</v>
      </c>
      <c r="C174" s="242"/>
      <c r="D174" s="250"/>
      <c r="E174" s="208"/>
      <c r="F174" s="242"/>
      <c r="G174" s="242"/>
    </row>
    <row r="175" spans="1:7" s="207" customFormat="1" x14ac:dyDescent="0.25">
      <c r="A175" s="242"/>
      <c r="B175" s="249">
        <v>1917</v>
      </c>
      <c r="C175" s="242"/>
      <c r="D175" s="250"/>
      <c r="E175" s="208"/>
      <c r="F175" s="242"/>
      <c r="G175" s="242"/>
    </row>
    <row r="176" spans="1:7" s="207" customFormat="1" x14ac:dyDescent="0.25">
      <c r="A176" s="242"/>
      <c r="B176" s="249">
        <v>1918</v>
      </c>
      <c r="C176" s="242"/>
      <c r="D176" s="250"/>
      <c r="E176" s="208"/>
      <c r="F176" s="242"/>
      <c r="G176" s="242"/>
    </row>
    <row r="177" spans="1:7" s="207" customFormat="1" x14ac:dyDescent="0.25">
      <c r="A177" s="242"/>
      <c r="B177" s="249">
        <v>1919</v>
      </c>
      <c r="C177" s="242"/>
      <c r="D177" s="250"/>
      <c r="E177" s="208"/>
      <c r="F177" s="242"/>
      <c r="G177" s="242"/>
    </row>
    <row r="178" spans="1:7" s="207" customFormat="1" x14ac:dyDescent="0.25">
      <c r="A178" s="242"/>
      <c r="B178" s="249">
        <v>1920</v>
      </c>
      <c r="C178" s="242"/>
      <c r="D178" s="250"/>
      <c r="E178" s="208"/>
      <c r="F178" s="242"/>
      <c r="G178" s="242"/>
    </row>
    <row r="179" spans="1:7" s="207" customFormat="1" x14ac:dyDescent="0.25">
      <c r="A179" s="242"/>
      <c r="B179" s="249">
        <v>1921</v>
      </c>
      <c r="C179" s="242"/>
      <c r="D179" s="250"/>
      <c r="E179" s="208"/>
      <c r="F179" s="242"/>
      <c r="G179" s="242"/>
    </row>
    <row r="180" spans="1:7" s="207" customFormat="1" x14ac:dyDescent="0.25">
      <c r="A180" s="242"/>
      <c r="B180" s="249">
        <v>1922</v>
      </c>
      <c r="C180" s="242"/>
      <c r="D180" s="250"/>
      <c r="E180" s="208"/>
      <c r="F180" s="242"/>
      <c r="G180" s="242"/>
    </row>
    <row r="181" spans="1:7" s="207" customFormat="1" x14ac:dyDescent="0.25">
      <c r="A181" s="242"/>
      <c r="B181" s="249">
        <v>1923</v>
      </c>
      <c r="C181" s="242"/>
      <c r="D181" s="250"/>
      <c r="E181" s="208"/>
      <c r="F181" s="242"/>
      <c r="G181" s="242"/>
    </row>
    <row r="182" spans="1:7" s="207" customFormat="1" x14ac:dyDescent="0.25">
      <c r="A182" s="242"/>
      <c r="B182" s="249">
        <v>1924</v>
      </c>
      <c r="C182" s="242"/>
      <c r="D182" s="250"/>
      <c r="E182" s="208"/>
      <c r="F182" s="242"/>
      <c r="G182" s="242"/>
    </row>
    <row r="183" spans="1:7" s="207" customFormat="1" x14ac:dyDescent="0.25">
      <c r="A183" s="242"/>
      <c r="B183" s="249">
        <v>1925</v>
      </c>
      <c r="C183" s="242"/>
      <c r="D183" s="250"/>
      <c r="E183" s="208"/>
      <c r="F183" s="242"/>
      <c r="G183" s="242"/>
    </row>
    <row r="184" spans="1:7" s="207" customFormat="1" x14ac:dyDescent="0.25">
      <c r="A184" s="242"/>
      <c r="B184" s="249">
        <v>1926</v>
      </c>
      <c r="C184" s="242"/>
      <c r="D184" s="250"/>
      <c r="E184" s="208"/>
      <c r="F184" s="242"/>
      <c r="G184" s="242"/>
    </row>
    <row r="185" spans="1:7" s="207" customFormat="1" x14ac:dyDescent="0.25">
      <c r="A185" s="242"/>
      <c r="B185" s="249">
        <v>1927</v>
      </c>
      <c r="C185" s="242"/>
      <c r="D185" s="250"/>
      <c r="E185" s="208"/>
      <c r="F185" s="242"/>
      <c r="G185" s="242"/>
    </row>
    <row r="186" spans="1:7" s="207" customFormat="1" x14ac:dyDescent="0.25">
      <c r="A186" s="242"/>
      <c r="B186" s="249">
        <v>1928</v>
      </c>
      <c r="C186" s="242"/>
      <c r="D186" s="250"/>
      <c r="E186" s="208"/>
      <c r="F186" s="242"/>
      <c r="G186" s="242"/>
    </row>
    <row r="187" spans="1:7" s="207" customFormat="1" x14ac:dyDescent="0.25">
      <c r="A187" s="242"/>
      <c r="B187" s="249">
        <v>1929</v>
      </c>
      <c r="C187" s="242"/>
      <c r="D187" s="250"/>
      <c r="E187" s="208"/>
      <c r="F187" s="242"/>
      <c r="G187" s="242"/>
    </row>
    <row r="188" spans="1:7" s="207" customFormat="1" x14ac:dyDescent="0.25">
      <c r="A188" s="242"/>
      <c r="B188" s="249">
        <v>1930</v>
      </c>
      <c r="C188" s="242"/>
      <c r="D188" s="250"/>
      <c r="E188" s="208"/>
      <c r="F188" s="242"/>
      <c r="G188" s="242"/>
    </row>
    <row r="189" spans="1:7" s="207" customFormat="1" x14ac:dyDescent="0.25">
      <c r="A189" s="242"/>
      <c r="B189" s="249">
        <v>1931</v>
      </c>
      <c r="C189" s="242"/>
      <c r="D189" s="250"/>
      <c r="E189" s="208"/>
      <c r="F189" s="242"/>
      <c r="G189" s="242"/>
    </row>
    <row r="190" spans="1:7" s="207" customFormat="1" x14ac:dyDescent="0.25">
      <c r="A190" s="242"/>
      <c r="B190" s="249">
        <v>1932</v>
      </c>
      <c r="C190" s="242"/>
      <c r="D190" s="250"/>
      <c r="E190" s="208"/>
      <c r="F190" s="242"/>
      <c r="G190" s="242"/>
    </row>
    <row r="191" spans="1:7" s="207" customFormat="1" x14ac:dyDescent="0.25">
      <c r="A191" s="242"/>
      <c r="B191" s="249">
        <v>1933</v>
      </c>
      <c r="C191" s="242"/>
      <c r="D191" s="250"/>
      <c r="E191" s="208"/>
      <c r="F191" s="242"/>
      <c r="G191" s="242"/>
    </row>
    <row r="192" spans="1:7" s="207" customFormat="1" x14ac:dyDescent="0.25">
      <c r="A192" s="242"/>
      <c r="B192" s="249">
        <v>1934</v>
      </c>
      <c r="C192" s="242"/>
      <c r="D192" s="250"/>
      <c r="E192" s="208"/>
      <c r="F192" s="242"/>
      <c r="G192" s="242"/>
    </row>
    <row r="193" spans="1:7" s="207" customFormat="1" x14ac:dyDescent="0.25">
      <c r="A193" s="242"/>
      <c r="B193" s="249">
        <v>1935</v>
      </c>
      <c r="C193" s="242"/>
      <c r="D193" s="250"/>
      <c r="E193" s="208"/>
      <c r="F193" s="242"/>
      <c r="G193" s="242"/>
    </row>
    <row r="194" spans="1:7" s="207" customFormat="1" x14ac:dyDescent="0.25">
      <c r="A194" s="242"/>
      <c r="B194" s="249">
        <v>1936</v>
      </c>
      <c r="C194" s="242"/>
      <c r="D194" s="250"/>
      <c r="E194" s="208"/>
      <c r="F194" s="242"/>
      <c r="G194" s="242"/>
    </row>
    <row r="195" spans="1:7" s="207" customFormat="1" x14ac:dyDescent="0.25">
      <c r="A195" s="242"/>
      <c r="B195" s="249">
        <v>1937</v>
      </c>
      <c r="C195" s="242"/>
      <c r="D195" s="250"/>
      <c r="E195" s="208"/>
      <c r="F195" s="242"/>
      <c r="G195" s="242"/>
    </row>
    <row r="196" spans="1:7" s="207" customFormat="1" x14ac:dyDescent="0.25">
      <c r="A196" s="242"/>
      <c r="B196" s="249">
        <v>1938</v>
      </c>
      <c r="C196" s="242"/>
      <c r="D196" s="250"/>
      <c r="E196" s="208"/>
      <c r="F196" s="242"/>
      <c r="G196" s="242"/>
    </row>
    <row r="197" spans="1:7" s="207" customFormat="1" x14ac:dyDescent="0.25">
      <c r="A197" s="242"/>
      <c r="B197" s="249">
        <v>1939</v>
      </c>
      <c r="C197" s="242"/>
      <c r="D197" s="250"/>
      <c r="E197" s="208"/>
      <c r="F197" s="242"/>
      <c r="G197" s="242"/>
    </row>
    <row r="198" spans="1:7" s="207" customFormat="1" x14ac:dyDescent="0.25">
      <c r="A198" s="242"/>
      <c r="B198" s="249">
        <v>1940</v>
      </c>
      <c r="C198" s="242"/>
      <c r="D198" s="250"/>
      <c r="E198" s="208"/>
      <c r="F198" s="242"/>
      <c r="G198" s="242"/>
    </row>
    <row r="199" spans="1:7" s="207" customFormat="1" x14ac:dyDescent="0.25">
      <c r="A199" s="242"/>
      <c r="B199" s="249">
        <v>1941</v>
      </c>
      <c r="C199" s="242"/>
      <c r="D199" s="250"/>
      <c r="E199" s="208"/>
      <c r="F199" s="242"/>
      <c r="G199" s="242"/>
    </row>
    <row r="200" spans="1:7" s="207" customFormat="1" x14ac:dyDescent="0.25">
      <c r="A200" s="242"/>
      <c r="B200" s="249">
        <v>1942</v>
      </c>
      <c r="C200" s="242"/>
      <c r="D200" s="250"/>
      <c r="E200" s="208"/>
      <c r="F200" s="242"/>
      <c r="G200" s="242"/>
    </row>
    <row r="201" spans="1:7" s="207" customFormat="1" x14ac:dyDescent="0.25">
      <c r="A201" s="242"/>
      <c r="B201" s="249">
        <v>1943</v>
      </c>
      <c r="C201" s="242"/>
      <c r="D201" s="250"/>
      <c r="E201" s="208"/>
      <c r="F201" s="242"/>
      <c r="G201" s="242"/>
    </row>
    <row r="202" spans="1:7" s="207" customFormat="1" x14ac:dyDescent="0.25">
      <c r="A202" s="242"/>
      <c r="B202" s="249">
        <v>1944</v>
      </c>
      <c r="C202" s="242"/>
      <c r="D202" s="250"/>
      <c r="E202" s="208"/>
      <c r="F202" s="242"/>
      <c r="G202" s="242"/>
    </row>
    <row r="203" spans="1:7" s="207" customFormat="1" x14ac:dyDescent="0.25">
      <c r="A203" s="242"/>
      <c r="B203" s="249">
        <v>1945</v>
      </c>
      <c r="C203" s="242"/>
      <c r="D203" s="250"/>
      <c r="E203" s="208"/>
      <c r="F203" s="242"/>
      <c r="G203" s="242"/>
    </row>
    <row r="204" spans="1:7" s="207" customFormat="1" x14ac:dyDescent="0.25">
      <c r="A204" s="242"/>
      <c r="B204" s="249">
        <v>1946</v>
      </c>
      <c r="C204" s="242"/>
      <c r="D204" s="250"/>
      <c r="E204" s="208"/>
      <c r="F204" s="242"/>
      <c r="G204" s="242"/>
    </row>
    <row r="205" spans="1:7" s="207" customFormat="1" x14ac:dyDescent="0.25">
      <c r="A205" s="242"/>
      <c r="B205" s="249">
        <v>1947</v>
      </c>
      <c r="C205" s="242"/>
      <c r="D205" s="250"/>
      <c r="E205" s="208"/>
      <c r="F205" s="242"/>
      <c r="G205" s="242"/>
    </row>
    <row r="206" spans="1:7" s="207" customFormat="1" x14ac:dyDescent="0.25">
      <c r="A206" s="242"/>
      <c r="B206" s="249">
        <v>1948</v>
      </c>
      <c r="C206" s="242"/>
      <c r="D206" s="250"/>
      <c r="E206" s="208"/>
      <c r="F206" s="242"/>
      <c r="G206" s="242"/>
    </row>
    <row r="207" spans="1:7" s="207" customFormat="1" x14ac:dyDescent="0.25">
      <c r="A207" s="242"/>
      <c r="B207" s="249">
        <v>1949</v>
      </c>
      <c r="C207" s="242"/>
      <c r="D207" s="250"/>
      <c r="E207" s="208"/>
      <c r="F207" s="242"/>
      <c r="G207" s="242"/>
    </row>
    <row r="208" spans="1:7" s="207" customFormat="1" x14ac:dyDescent="0.25">
      <c r="A208" s="242"/>
      <c r="B208" s="249">
        <v>1950</v>
      </c>
      <c r="C208" s="242"/>
      <c r="D208" s="250"/>
      <c r="E208" s="208"/>
      <c r="F208" s="242"/>
      <c r="G208" s="242"/>
    </row>
    <row r="209" spans="1:7" s="207" customFormat="1" x14ac:dyDescent="0.25">
      <c r="A209" s="242"/>
      <c r="B209" s="249">
        <v>1951</v>
      </c>
      <c r="C209" s="242"/>
      <c r="D209" s="250"/>
      <c r="E209" s="208"/>
      <c r="F209" s="242"/>
      <c r="G209" s="242"/>
    </row>
    <row r="210" spans="1:7" s="207" customFormat="1" x14ac:dyDescent="0.25">
      <c r="A210" s="242"/>
      <c r="B210" s="249">
        <v>1952</v>
      </c>
      <c r="C210" s="242"/>
      <c r="D210" s="250"/>
      <c r="E210" s="208"/>
      <c r="F210" s="242"/>
      <c r="G210" s="242"/>
    </row>
    <row r="211" spans="1:7" s="207" customFormat="1" x14ac:dyDescent="0.25">
      <c r="A211" s="242"/>
      <c r="B211" s="249">
        <v>1953</v>
      </c>
      <c r="C211" s="242"/>
      <c r="D211" s="250"/>
      <c r="E211" s="208"/>
      <c r="F211" s="242"/>
      <c r="G211" s="242"/>
    </row>
    <row r="212" spans="1:7" s="207" customFormat="1" x14ac:dyDescent="0.25">
      <c r="A212" s="242"/>
      <c r="B212" s="249">
        <v>1954</v>
      </c>
      <c r="C212" s="242"/>
      <c r="D212" s="250"/>
      <c r="E212" s="208"/>
      <c r="F212" s="242"/>
      <c r="G212" s="242"/>
    </row>
    <row r="213" spans="1:7" s="207" customFormat="1" x14ac:dyDescent="0.25">
      <c r="A213" s="242"/>
      <c r="B213" s="249">
        <v>1955</v>
      </c>
      <c r="C213" s="242"/>
      <c r="D213" s="250"/>
      <c r="E213" s="208"/>
      <c r="F213" s="242"/>
      <c r="G213" s="242"/>
    </row>
    <row r="214" spans="1:7" s="207" customFormat="1" x14ac:dyDescent="0.25">
      <c r="A214" s="242"/>
      <c r="B214" s="249">
        <v>1956</v>
      </c>
      <c r="C214" s="242"/>
      <c r="D214" s="250"/>
      <c r="E214" s="208"/>
      <c r="F214" s="242"/>
      <c r="G214" s="242"/>
    </row>
    <row r="215" spans="1:7" s="207" customFormat="1" x14ac:dyDescent="0.25">
      <c r="A215" s="242"/>
      <c r="B215" s="249">
        <v>1957</v>
      </c>
      <c r="C215" s="242"/>
      <c r="D215" s="250"/>
      <c r="E215" s="208"/>
      <c r="F215" s="242"/>
      <c r="G215" s="242"/>
    </row>
    <row r="216" spans="1:7" s="207" customFormat="1" x14ac:dyDescent="0.25">
      <c r="A216" s="242"/>
      <c r="B216" s="249">
        <v>1958</v>
      </c>
      <c r="C216" s="242"/>
      <c r="D216" s="250"/>
      <c r="E216" s="208"/>
      <c r="F216" s="242"/>
      <c r="G216" s="242"/>
    </row>
    <row r="217" spans="1:7" s="207" customFormat="1" x14ac:dyDescent="0.25">
      <c r="A217" s="242"/>
      <c r="B217" s="249">
        <v>1959</v>
      </c>
      <c r="C217" s="242"/>
      <c r="D217" s="250"/>
      <c r="E217" s="208"/>
      <c r="F217" s="242"/>
      <c r="G217" s="242"/>
    </row>
    <row r="218" spans="1:7" s="207" customFormat="1" x14ac:dyDescent="0.25">
      <c r="A218" s="242"/>
      <c r="B218" s="249">
        <v>1960</v>
      </c>
      <c r="C218" s="242"/>
      <c r="D218" s="250"/>
      <c r="E218" s="208"/>
      <c r="F218" s="242"/>
      <c r="G218" s="242"/>
    </row>
    <row r="219" spans="1:7" s="207" customFormat="1" x14ac:dyDescent="0.25">
      <c r="A219" s="242"/>
      <c r="B219" s="249">
        <v>1961</v>
      </c>
      <c r="C219" s="242"/>
      <c r="D219" s="250"/>
      <c r="E219" s="208"/>
      <c r="F219" s="242"/>
      <c r="G219" s="242"/>
    </row>
    <row r="220" spans="1:7" s="207" customFormat="1" x14ac:dyDescent="0.25">
      <c r="A220" s="242"/>
      <c r="B220" s="249">
        <v>1962</v>
      </c>
      <c r="C220" s="242"/>
      <c r="D220" s="250"/>
      <c r="E220" s="208"/>
      <c r="F220" s="242"/>
      <c r="G220" s="242"/>
    </row>
    <row r="221" spans="1:7" s="207" customFormat="1" x14ac:dyDescent="0.25">
      <c r="A221" s="242"/>
      <c r="B221" s="249">
        <v>1963</v>
      </c>
      <c r="C221" s="242"/>
      <c r="D221" s="250"/>
      <c r="E221" s="208"/>
      <c r="F221" s="242"/>
      <c r="G221" s="242"/>
    </row>
    <row r="222" spans="1:7" s="207" customFormat="1" x14ac:dyDescent="0.25">
      <c r="A222" s="242"/>
      <c r="B222" s="249">
        <v>1964</v>
      </c>
      <c r="C222" s="242"/>
      <c r="D222" s="250"/>
      <c r="E222" s="208"/>
      <c r="F222" s="242"/>
      <c r="G222" s="242"/>
    </row>
    <row r="223" spans="1:7" s="207" customFormat="1" x14ac:dyDescent="0.25">
      <c r="A223" s="242"/>
      <c r="B223" s="249">
        <v>1965</v>
      </c>
      <c r="C223" s="242"/>
      <c r="D223" s="250"/>
      <c r="E223" s="208"/>
      <c r="F223" s="242"/>
      <c r="G223" s="242"/>
    </row>
    <row r="224" spans="1:7" s="207" customFormat="1" x14ac:dyDescent="0.25">
      <c r="A224" s="242"/>
      <c r="B224" s="249">
        <v>1966</v>
      </c>
      <c r="C224" s="242"/>
      <c r="D224" s="250"/>
      <c r="E224" s="208"/>
      <c r="F224" s="242"/>
      <c r="G224" s="242"/>
    </row>
    <row r="225" spans="1:7" s="207" customFormat="1" x14ac:dyDescent="0.25">
      <c r="A225" s="242"/>
      <c r="B225" s="249">
        <v>1967</v>
      </c>
      <c r="C225" s="242"/>
      <c r="D225" s="250"/>
      <c r="E225" s="208"/>
      <c r="F225" s="242"/>
      <c r="G225" s="242"/>
    </row>
    <row r="226" spans="1:7" s="207" customFormat="1" x14ac:dyDescent="0.25">
      <c r="A226" s="242"/>
      <c r="B226" s="249">
        <v>1968</v>
      </c>
      <c r="C226" s="242"/>
      <c r="D226" s="250"/>
      <c r="E226" s="208"/>
      <c r="F226" s="242"/>
      <c r="G226" s="242"/>
    </row>
    <row r="227" spans="1:7" s="207" customFormat="1" x14ac:dyDescent="0.25">
      <c r="A227" s="242"/>
      <c r="B227" s="249">
        <v>1969</v>
      </c>
      <c r="C227" s="242"/>
      <c r="D227" s="250"/>
      <c r="E227" s="208"/>
      <c r="F227" s="242"/>
      <c r="G227" s="242"/>
    </row>
    <row r="228" spans="1:7" s="207" customFormat="1" x14ac:dyDescent="0.25">
      <c r="A228" s="242"/>
      <c r="B228" s="249">
        <v>1970</v>
      </c>
      <c r="C228" s="242"/>
      <c r="D228" s="250"/>
      <c r="E228" s="208"/>
      <c r="F228" s="242"/>
      <c r="G228" s="242"/>
    </row>
    <row r="229" spans="1:7" s="207" customFormat="1" x14ac:dyDescent="0.25">
      <c r="A229" s="242"/>
      <c r="B229" s="249">
        <v>1971</v>
      </c>
      <c r="C229" s="242"/>
      <c r="D229" s="250"/>
      <c r="E229" s="208"/>
      <c r="F229" s="242"/>
      <c r="G229" s="242"/>
    </row>
    <row r="230" spans="1:7" s="207" customFormat="1" x14ac:dyDescent="0.25">
      <c r="A230" s="242"/>
      <c r="B230" s="249">
        <v>1972</v>
      </c>
      <c r="C230" s="242"/>
      <c r="D230" s="250"/>
      <c r="E230" s="208"/>
      <c r="F230" s="242"/>
      <c r="G230" s="242"/>
    </row>
    <row r="231" spans="1:7" s="207" customFormat="1" x14ac:dyDescent="0.25">
      <c r="A231" s="242"/>
      <c r="B231" s="249">
        <v>1973</v>
      </c>
      <c r="C231" s="242"/>
      <c r="D231" s="250"/>
      <c r="E231" s="208"/>
      <c r="F231" s="242"/>
      <c r="G231" s="242"/>
    </row>
    <row r="232" spans="1:7" s="207" customFormat="1" x14ac:dyDescent="0.25">
      <c r="A232" s="242"/>
      <c r="B232" s="249">
        <v>1974</v>
      </c>
      <c r="C232" s="242"/>
      <c r="D232" s="250"/>
      <c r="E232" s="208"/>
      <c r="F232" s="242"/>
      <c r="G232" s="242"/>
    </row>
    <row r="233" spans="1:7" s="207" customFormat="1" x14ac:dyDescent="0.25">
      <c r="A233" s="242"/>
      <c r="B233" s="249">
        <v>1975</v>
      </c>
      <c r="C233" s="242"/>
      <c r="D233" s="250"/>
      <c r="E233" s="208"/>
      <c r="F233" s="242"/>
      <c r="G233" s="242"/>
    </row>
    <row r="234" spans="1:7" s="207" customFormat="1" x14ac:dyDescent="0.25">
      <c r="A234" s="242"/>
      <c r="B234" s="249">
        <v>1976</v>
      </c>
      <c r="C234" s="242"/>
      <c r="D234" s="250"/>
      <c r="E234" s="208"/>
      <c r="F234" s="242"/>
      <c r="G234" s="242"/>
    </row>
    <row r="235" spans="1:7" s="207" customFormat="1" x14ac:dyDescent="0.25">
      <c r="A235" s="242"/>
      <c r="B235" s="249">
        <v>1977</v>
      </c>
      <c r="C235" s="242"/>
      <c r="D235" s="250"/>
      <c r="E235" s="208"/>
      <c r="F235" s="242"/>
      <c r="G235" s="242"/>
    </row>
    <row r="236" spans="1:7" s="207" customFormat="1" x14ac:dyDescent="0.25">
      <c r="A236" s="242"/>
      <c r="B236" s="249">
        <v>1978</v>
      </c>
      <c r="C236" s="242"/>
      <c r="D236" s="250"/>
      <c r="E236" s="208"/>
      <c r="F236" s="242"/>
      <c r="G236" s="242"/>
    </row>
    <row r="237" spans="1:7" s="207" customFormat="1" x14ac:dyDescent="0.25">
      <c r="A237" s="242"/>
      <c r="B237" s="249">
        <v>1979</v>
      </c>
      <c r="C237" s="242"/>
      <c r="D237" s="250"/>
      <c r="E237" s="208"/>
      <c r="F237" s="242"/>
      <c r="G237" s="242"/>
    </row>
    <row r="238" spans="1:7" s="207" customFormat="1" x14ac:dyDescent="0.25">
      <c r="A238" s="242"/>
      <c r="B238" s="249">
        <v>1980</v>
      </c>
      <c r="C238" s="242"/>
      <c r="D238" s="250"/>
      <c r="E238" s="208"/>
      <c r="F238" s="242"/>
      <c r="G238" s="242"/>
    </row>
    <row r="239" spans="1:7" s="207" customFormat="1" x14ac:dyDescent="0.25">
      <c r="A239" s="242"/>
      <c r="B239" s="249">
        <v>1981</v>
      </c>
      <c r="C239" s="242"/>
      <c r="D239" s="250"/>
      <c r="E239" s="208"/>
      <c r="F239" s="242"/>
      <c r="G239" s="242"/>
    </row>
    <row r="240" spans="1:7" s="207" customFormat="1" x14ac:dyDescent="0.25">
      <c r="A240" s="242"/>
      <c r="B240" s="249">
        <v>1982</v>
      </c>
      <c r="C240" s="242"/>
      <c r="D240" s="250"/>
      <c r="E240" s="208"/>
      <c r="F240" s="242"/>
      <c r="G240" s="242"/>
    </row>
    <row r="241" spans="1:7" s="207" customFormat="1" x14ac:dyDescent="0.25">
      <c r="A241" s="242"/>
      <c r="B241" s="249">
        <v>1983</v>
      </c>
      <c r="C241" s="242"/>
      <c r="D241" s="250"/>
      <c r="E241" s="208"/>
      <c r="F241" s="242"/>
      <c r="G241" s="242"/>
    </row>
    <row r="242" spans="1:7" s="207" customFormat="1" x14ac:dyDescent="0.25">
      <c r="A242" s="242"/>
      <c r="B242" s="249">
        <v>1984</v>
      </c>
      <c r="C242" s="242"/>
      <c r="D242" s="250"/>
      <c r="E242" s="208"/>
      <c r="F242" s="242"/>
      <c r="G242" s="242"/>
    </row>
    <row r="243" spans="1:7" s="207" customFormat="1" x14ac:dyDescent="0.25">
      <c r="A243" s="242"/>
      <c r="B243" s="249">
        <v>1985</v>
      </c>
      <c r="C243" s="242"/>
      <c r="D243" s="250"/>
      <c r="E243" s="208"/>
      <c r="F243" s="242"/>
      <c r="G243" s="242"/>
    </row>
    <row r="244" spans="1:7" s="207" customFormat="1" x14ac:dyDescent="0.25">
      <c r="A244" s="242"/>
      <c r="B244" s="249">
        <v>1986</v>
      </c>
      <c r="C244" s="242"/>
      <c r="D244" s="250"/>
      <c r="E244" s="208"/>
      <c r="F244" s="242"/>
      <c r="G244" s="242"/>
    </row>
    <row r="245" spans="1:7" s="207" customFormat="1" x14ac:dyDescent="0.25">
      <c r="A245" s="242"/>
      <c r="B245" s="249">
        <v>1987</v>
      </c>
      <c r="C245" s="242"/>
      <c r="D245" s="250"/>
      <c r="E245" s="208"/>
      <c r="F245" s="242"/>
      <c r="G245" s="242"/>
    </row>
    <row r="246" spans="1:7" s="207" customFormat="1" x14ac:dyDescent="0.25">
      <c r="A246" s="242"/>
      <c r="B246" s="249">
        <v>1988</v>
      </c>
      <c r="C246" s="242"/>
      <c r="D246" s="250"/>
      <c r="E246" s="208"/>
      <c r="F246" s="242"/>
      <c r="G246" s="242"/>
    </row>
    <row r="247" spans="1:7" s="207" customFormat="1" x14ac:dyDescent="0.25">
      <c r="A247" s="242"/>
      <c r="B247" s="249">
        <v>1989</v>
      </c>
      <c r="C247" s="242"/>
      <c r="D247" s="250"/>
      <c r="E247" s="208"/>
      <c r="F247" s="242"/>
      <c r="G247" s="242"/>
    </row>
    <row r="248" spans="1:7" s="207" customFormat="1" x14ac:dyDescent="0.25">
      <c r="A248" s="242"/>
      <c r="B248" s="249">
        <v>1990</v>
      </c>
      <c r="C248" s="242"/>
      <c r="D248" s="250"/>
      <c r="E248" s="208"/>
      <c r="F248" s="242"/>
      <c r="G248" s="242"/>
    </row>
    <row r="249" spans="1:7" s="207" customFormat="1" x14ac:dyDescent="0.25">
      <c r="A249" s="242"/>
      <c r="B249" s="249">
        <v>1991</v>
      </c>
      <c r="C249" s="242"/>
      <c r="D249" s="250"/>
      <c r="E249" s="208"/>
      <c r="F249" s="242"/>
      <c r="G249" s="242"/>
    </row>
    <row r="250" spans="1:7" s="207" customFormat="1" x14ac:dyDescent="0.25">
      <c r="A250" s="242"/>
      <c r="B250" s="249">
        <v>1992</v>
      </c>
      <c r="C250" s="242"/>
      <c r="D250" s="250"/>
      <c r="E250" s="208"/>
      <c r="F250" s="242"/>
      <c r="G250" s="242"/>
    </row>
    <row r="251" spans="1:7" s="207" customFormat="1" x14ac:dyDescent="0.25">
      <c r="A251" s="242"/>
      <c r="B251" s="249">
        <v>1993</v>
      </c>
      <c r="C251" s="242"/>
      <c r="D251" s="250"/>
      <c r="E251" s="208"/>
      <c r="F251" s="242"/>
      <c r="G251" s="242"/>
    </row>
    <row r="252" spans="1:7" s="207" customFormat="1" x14ac:dyDescent="0.25">
      <c r="A252" s="242"/>
      <c r="B252" s="249">
        <v>1994</v>
      </c>
      <c r="C252" s="242"/>
      <c r="D252" s="250"/>
      <c r="E252" s="208"/>
      <c r="F252" s="242"/>
      <c r="G252" s="242"/>
    </row>
    <row r="253" spans="1:7" s="207" customFormat="1" x14ac:dyDescent="0.25">
      <c r="A253" s="242"/>
      <c r="B253" s="249">
        <v>1995</v>
      </c>
      <c r="C253" s="242"/>
      <c r="D253" s="250"/>
      <c r="E253" s="208"/>
      <c r="F253" s="242"/>
      <c r="G253" s="242"/>
    </row>
    <row r="254" spans="1:7" s="207" customFormat="1" x14ac:dyDescent="0.25">
      <c r="A254" s="242"/>
      <c r="B254" s="249">
        <v>1996</v>
      </c>
      <c r="C254" s="242"/>
      <c r="D254" s="250"/>
      <c r="E254" s="208"/>
      <c r="F254" s="242"/>
      <c r="G254" s="242"/>
    </row>
    <row r="255" spans="1:7" s="207" customFormat="1" x14ac:dyDescent="0.25">
      <c r="A255" s="242"/>
      <c r="B255" s="249">
        <v>1997</v>
      </c>
      <c r="C255" s="242"/>
      <c r="D255" s="250"/>
      <c r="E255" s="208"/>
      <c r="F255" s="242"/>
      <c r="G255" s="242"/>
    </row>
    <row r="256" spans="1:7" s="207" customFormat="1" x14ac:dyDescent="0.25">
      <c r="A256" s="242"/>
      <c r="B256" s="249">
        <v>1998</v>
      </c>
      <c r="C256" s="242"/>
      <c r="D256" s="250"/>
      <c r="E256" s="208"/>
      <c r="F256" s="242"/>
      <c r="G256" s="242"/>
    </row>
    <row r="257" spans="1:7" s="207" customFormat="1" x14ac:dyDescent="0.25">
      <c r="A257" s="242"/>
      <c r="B257" s="249">
        <v>1999</v>
      </c>
      <c r="C257" s="242"/>
      <c r="D257" s="250"/>
      <c r="E257" s="208"/>
      <c r="F257" s="242"/>
      <c r="G257" s="242"/>
    </row>
    <row r="258" spans="1:7" s="207" customFormat="1" x14ac:dyDescent="0.25">
      <c r="A258" s="242"/>
      <c r="B258" s="249">
        <v>2000</v>
      </c>
      <c r="C258" s="242"/>
      <c r="D258" s="250"/>
      <c r="E258" s="208"/>
      <c r="F258" s="242"/>
      <c r="G258" s="242"/>
    </row>
    <row r="259" spans="1:7" s="207" customFormat="1" x14ac:dyDescent="0.25">
      <c r="A259" s="242"/>
      <c r="B259" s="249">
        <v>2001</v>
      </c>
      <c r="C259" s="242"/>
      <c r="D259" s="250"/>
      <c r="E259" s="208"/>
      <c r="F259" s="242"/>
      <c r="G259" s="242"/>
    </row>
    <row r="260" spans="1:7" s="207" customFormat="1" x14ac:dyDescent="0.25">
      <c r="A260" s="242"/>
      <c r="B260" s="249">
        <v>2002</v>
      </c>
      <c r="C260" s="242"/>
      <c r="D260" s="250"/>
      <c r="E260" s="208"/>
      <c r="F260" s="242"/>
      <c r="G260" s="242"/>
    </row>
    <row r="261" spans="1:7" s="207" customFormat="1" x14ac:dyDescent="0.25">
      <c r="A261" s="242"/>
      <c r="B261" s="249">
        <v>2003</v>
      </c>
      <c r="C261" s="242"/>
      <c r="D261" s="250"/>
      <c r="E261" s="208"/>
      <c r="F261" s="242"/>
      <c r="G261" s="242"/>
    </row>
    <row r="262" spans="1:7" s="207" customFormat="1" x14ac:dyDescent="0.25">
      <c r="A262" s="242"/>
      <c r="B262" s="249">
        <v>2004</v>
      </c>
      <c r="C262" s="242"/>
      <c r="D262" s="250"/>
      <c r="E262" s="208"/>
      <c r="F262" s="242"/>
      <c r="G262" s="242"/>
    </row>
    <row r="263" spans="1:7" s="207" customFormat="1" x14ac:dyDescent="0.25">
      <c r="A263" s="242"/>
      <c r="B263" s="249">
        <v>2005</v>
      </c>
      <c r="C263" s="242"/>
      <c r="D263" s="250"/>
      <c r="E263" s="208"/>
      <c r="F263" s="242"/>
      <c r="G263" s="242"/>
    </row>
    <row r="264" spans="1:7" s="207" customFormat="1" x14ac:dyDescent="0.25">
      <c r="A264" s="242"/>
      <c r="B264" s="249">
        <v>2006</v>
      </c>
      <c r="C264" s="242"/>
      <c r="D264" s="250"/>
      <c r="E264" s="208"/>
      <c r="F264" s="242"/>
      <c r="G264" s="242"/>
    </row>
    <row r="265" spans="1:7" s="207" customFormat="1" x14ac:dyDescent="0.25">
      <c r="A265" s="242"/>
      <c r="B265" s="249">
        <v>2007</v>
      </c>
      <c r="C265" s="242"/>
      <c r="D265" s="250"/>
      <c r="E265" s="208"/>
      <c r="F265" s="242"/>
      <c r="G265" s="242"/>
    </row>
    <row r="266" spans="1:7" s="207" customFormat="1" x14ac:dyDescent="0.25">
      <c r="A266" s="242"/>
      <c r="B266" s="249">
        <v>2008</v>
      </c>
      <c r="C266" s="242"/>
      <c r="D266" s="250"/>
      <c r="E266" s="208"/>
      <c r="F266" s="242"/>
      <c r="G266" s="242"/>
    </row>
    <row r="267" spans="1:7" s="207" customFormat="1" x14ac:dyDescent="0.25">
      <c r="A267" s="242"/>
      <c r="B267" s="249">
        <v>2009</v>
      </c>
      <c r="C267" s="242"/>
      <c r="D267" s="250"/>
      <c r="E267" s="208"/>
      <c r="F267" s="242"/>
      <c r="G267" s="242"/>
    </row>
    <row r="268" spans="1:7" s="207" customFormat="1" x14ac:dyDescent="0.25">
      <c r="A268" s="242"/>
      <c r="B268" s="249">
        <v>2010</v>
      </c>
      <c r="C268" s="242"/>
      <c r="D268" s="250"/>
      <c r="E268" s="208"/>
      <c r="F268" s="242"/>
      <c r="G268" s="242"/>
    </row>
    <row r="269" spans="1:7" s="207" customFormat="1" x14ac:dyDescent="0.25">
      <c r="A269" s="242"/>
      <c r="B269" s="249">
        <v>2011</v>
      </c>
      <c r="C269" s="242"/>
      <c r="D269" s="250"/>
      <c r="E269" s="208"/>
      <c r="F269" s="242"/>
      <c r="G269" s="242"/>
    </row>
    <row r="270" spans="1:7" s="207" customFormat="1" x14ac:dyDescent="0.25">
      <c r="A270" s="242"/>
      <c r="B270" s="249">
        <v>2012</v>
      </c>
      <c r="C270" s="242"/>
      <c r="D270" s="250"/>
      <c r="E270" s="208"/>
      <c r="F270" s="242"/>
      <c r="G270" s="242"/>
    </row>
    <row r="271" spans="1:7" s="207" customFormat="1" x14ac:dyDescent="0.25">
      <c r="A271" s="242"/>
      <c r="B271" s="249">
        <v>2013</v>
      </c>
      <c r="C271" s="242"/>
      <c r="D271" s="250"/>
      <c r="E271" s="208"/>
      <c r="F271" s="242"/>
      <c r="G271" s="242"/>
    </row>
    <row r="272" spans="1:7" s="207" customFormat="1" x14ac:dyDescent="0.25">
      <c r="A272" s="242"/>
      <c r="B272" s="249">
        <v>2014</v>
      </c>
      <c r="C272" s="242"/>
      <c r="D272" s="250"/>
      <c r="E272" s="208"/>
      <c r="F272" s="242"/>
      <c r="G272" s="242"/>
    </row>
    <row r="273" spans="1:7" s="207" customFormat="1" x14ac:dyDescent="0.25">
      <c r="A273" s="242"/>
      <c r="B273" s="249">
        <v>2015</v>
      </c>
      <c r="C273" s="242"/>
      <c r="D273" s="250"/>
      <c r="E273" s="208"/>
      <c r="F273" s="242"/>
      <c r="G273" s="242"/>
    </row>
    <row r="274" spans="1:7" s="207" customFormat="1" x14ac:dyDescent="0.25">
      <c r="A274" s="242"/>
      <c r="B274" s="249">
        <v>2016</v>
      </c>
      <c r="C274" s="242"/>
      <c r="D274" s="250"/>
      <c r="E274" s="208"/>
      <c r="F274" s="242"/>
      <c r="G274" s="242"/>
    </row>
    <row r="275" spans="1:7" s="207" customFormat="1" x14ac:dyDescent="0.25">
      <c r="A275" s="242"/>
      <c r="B275" s="249">
        <v>2017</v>
      </c>
      <c r="C275" s="242"/>
      <c r="D275" s="250"/>
      <c r="E275" s="208"/>
      <c r="F275" s="242"/>
      <c r="G275" s="242"/>
    </row>
    <row r="276" spans="1:7" s="207" customFormat="1" x14ac:dyDescent="0.25">
      <c r="A276" s="242"/>
      <c r="B276" s="249">
        <v>2018</v>
      </c>
      <c r="C276" s="242"/>
      <c r="D276" s="250"/>
      <c r="E276" s="208"/>
      <c r="F276" s="242"/>
      <c r="G276" s="242"/>
    </row>
    <row r="277" spans="1:7" s="207" customFormat="1" x14ac:dyDescent="0.25">
      <c r="A277" s="242"/>
      <c r="B277" s="249">
        <v>2019</v>
      </c>
      <c r="C277" s="242"/>
      <c r="D277" s="250"/>
      <c r="E277" s="208"/>
      <c r="F277" s="242"/>
      <c r="G277" s="242"/>
    </row>
    <row r="278" spans="1:7" s="207" customFormat="1" ht="15.75" thickBot="1" x14ac:dyDescent="0.3">
      <c r="A278" s="242"/>
      <c r="B278" s="241">
        <v>2020</v>
      </c>
      <c r="C278" s="242"/>
      <c r="D278" s="250"/>
      <c r="E278" s="208"/>
      <c r="F278" s="242"/>
      <c r="G278" s="242"/>
    </row>
    <row r="279" spans="1:7" s="207" customFormat="1" x14ac:dyDescent="0.25">
      <c r="A279" s="242"/>
      <c r="B279" s="242"/>
      <c r="C279" s="242"/>
      <c r="D279" s="250"/>
      <c r="E279" s="208"/>
      <c r="F279" s="242"/>
      <c r="G279" s="242"/>
    </row>
    <row r="280" spans="1:7" s="207" customFormat="1" x14ac:dyDescent="0.25">
      <c r="A280" s="242"/>
      <c r="B280" s="242"/>
      <c r="C280" s="280"/>
      <c r="D280" s="250"/>
      <c r="E280" s="208"/>
      <c r="F280" s="242"/>
      <c r="G280" s="242"/>
    </row>
    <row r="281" spans="1:7" s="207" customFormat="1" x14ac:dyDescent="0.25">
      <c r="A281" s="242"/>
      <c r="B281" s="242"/>
      <c r="C281" s="242"/>
      <c r="D281" s="250"/>
      <c r="E281" s="208"/>
      <c r="F281" s="242"/>
      <c r="G281" s="242"/>
    </row>
    <row r="282" spans="1:7" s="207" customFormat="1" x14ac:dyDescent="0.25">
      <c r="A282" s="242"/>
      <c r="B282" s="242" t="s">
        <v>312</v>
      </c>
      <c r="C282" s="207" t="b">
        <v>0</v>
      </c>
      <c r="D282" s="250">
        <f>IF(C282=TRUE,1,0)</f>
        <v>0</v>
      </c>
      <c r="E282" s="208"/>
      <c r="F282" s="242"/>
      <c r="G282" s="242"/>
    </row>
    <row r="283" spans="1:7" s="207" customFormat="1" x14ac:dyDescent="0.25">
      <c r="A283" s="242"/>
      <c r="B283" s="242" t="s">
        <v>313</v>
      </c>
      <c r="C283" s="242" t="b">
        <v>0</v>
      </c>
      <c r="D283" s="250">
        <f t="shared" ref="D283:D286" si="0">IF(C283=TRUE,1,0)</f>
        <v>0</v>
      </c>
      <c r="E283" s="208"/>
      <c r="F283" s="242"/>
      <c r="G283" s="242"/>
    </row>
    <row r="284" spans="1:7" s="207" customFormat="1" x14ac:dyDescent="0.25">
      <c r="A284" s="242"/>
      <c r="B284" s="250" t="s">
        <v>314</v>
      </c>
      <c r="C284" s="242" t="b">
        <v>0</v>
      </c>
      <c r="D284" s="250">
        <f>IF(C284=TRUE,0,0)</f>
        <v>0</v>
      </c>
      <c r="E284" s="208"/>
      <c r="F284" s="242"/>
      <c r="G284" s="242"/>
    </row>
    <row r="285" spans="1:7" s="207" customFormat="1" x14ac:dyDescent="0.25">
      <c r="A285" s="242"/>
      <c r="B285" s="250" t="s">
        <v>315</v>
      </c>
      <c r="C285" s="242" t="b">
        <v>0</v>
      </c>
      <c r="D285" s="250">
        <f t="shared" si="0"/>
        <v>0</v>
      </c>
      <c r="E285" s="208"/>
      <c r="F285" s="242"/>
      <c r="G285" s="242"/>
    </row>
    <row r="286" spans="1:7" s="207" customFormat="1" x14ac:dyDescent="0.25">
      <c r="A286" s="242"/>
      <c r="B286" s="242" t="s">
        <v>316</v>
      </c>
      <c r="C286" s="242" t="b">
        <v>0</v>
      </c>
      <c r="D286" s="250">
        <f t="shared" si="0"/>
        <v>0</v>
      </c>
      <c r="E286" s="208"/>
      <c r="F286" s="242"/>
      <c r="G286" s="242"/>
    </row>
    <row r="287" spans="1:7" s="207" customFormat="1" x14ac:dyDescent="0.25">
      <c r="A287" s="242"/>
      <c r="B287" s="242" t="s">
        <v>317</v>
      </c>
      <c r="C287" s="242" t="b">
        <v>0</v>
      </c>
      <c r="D287" s="250">
        <f>IF(C287=TRUE,0,0)</f>
        <v>0</v>
      </c>
      <c r="E287" s="208"/>
      <c r="F287" s="242"/>
      <c r="G287" s="242"/>
    </row>
    <row r="288" spans="1:7" s="207" customFormat="1" x14ac:dyDescent="0.25">
      <c r="A288" s="242"/>
      <c r="B288" s="242" t="s">
        <v>35</v>
      </c>
      <c r="C288" s="242" t="b">
        <v>0</v>
      </c>
      <c r="D288" s="250">
        <f>IF(C288=TRUE,0,0)</f>
        <v>0</v>
      </c>
      <c r="E288" s="208"/>
      <c r="F288" s="242"/>
      <c r="G288" s="242"/>
    </row>
    <row r="289" spans="1:7" s="207" customFormat="1" x14ac:dyDescent="0.25">
      <c r="A289" s="242"/>
      <c r="B289" s="251" t="s">
        <v>239</v>
      </c>
      <c r="C289" s="242">
        <f>COUNTIF(D:D,"X")</f>
        <v>32</v>
      </c>
      <c r="D289" s="250">
        <f>SUM(D282:D288)</f>
        <v>0</v>
      </c>
      <c r="E289" s="208"/>
      <c r="F289" s="242"/>
      <c r="G289" s="242"/>
    </row>
    <row r="290" spans="1:7" s="207" customFormat="1" x14ac:dyDescent="0.25">
      <c r="A290" s="242"/>
      <c r="B290" s="251" t="s">
        <v>240</v>
      </c>
      <c r="C290" s="242">
        <f>COUNTIF(D:D,"√")</f>
        <v>23</v>
      </c>
      <c r="D290" s="250"/>
      <c r="E290" s="208"/>
      <c r="F290" s="242"/>
      <c r="G290" s="242"/>
    </row>
    <row r="291" spans="1:7" s="207" customFormat="1" x14ac:dyDescent="0.25">
      <c r="A291" s="242"/>
      <c r="B291" s="251" t="s">
        <v>241</v>
      </c>
      <c r="C291" s="242">
        <f>COUNTIF(D:D,"!")</f>
        <v>0</v>
      </c>
      <c r="D291" s="250"/>
      <c r="E291" s="208"/>
      <c r="F291" s="242"/>
      <c r="G291" s="242"/>
    </row>
    <row r="292" spans="1:7" s="207" customFormat="1" x14ac:dyDescent="0.25">
      <c r="A292" s="242"/>
      <c r="B292" s="242"/>
      <c r="C292" s="242"/>
      <c r="D292" s="250"/>
      <c r="E292" s="208"/>
      <c r="F292" s="242"/>
      <c r="G292" s="242"/>
    </row>
    <row r="293" spans="1:7" s="207" customFormat="1" x14ac:dyDescent="0.25">
      <c r="A293" s="242"/>
      <c r="B293" s="281" t="s">
        <v>318</v>
      </c>
      <c r="C293" s="242" t="b">
        <v>0</v>
      </c>
      <c r="D293" s="250"/>
      <c r="E293" s="208"/>
      <c r="F293" s="242"/>
      <c r="G293" s="242"/>
    </row>
    <row r="294" spans="1:7" s="207" customFormat="1" x14ac:dyDescent="0.25">
      <c r="A294" s="242"/>
      <c r="B294" s="281" t="s">
        <v>319</v>
      </c>
      <c r="C294" s="242" t="b">
        <v>0</v>
      </c>
      <c r="D294" s="250"/>
      <c r="E294" s="208"/>
      <c r="F294" s="242"/>
      <c r="G294" s="242"/>
    </row>
    <row r="295" spans="1:7" s="207" customFormat="1" x14ac:dyDescent="0.25">
      <c r="A295" s="242"/>
      <c r="B295" s="281" t="s">
        <v>320</v>
      </c>
      <c r="C295" s="242" t="b">
        <v>0</v>
      </c>
      <c r="D295" s="250"/>
      <c r="E295" s="208"/>
      <c r="F295" s="242"/>
      <c r="G295" s="242"/>
    </row>
    <row r="296" spans="1:7" s="207" customFormat="1" x14ac:dyDescent="0.25">
      <c r="A296" s="242"/>
      <c r="B296" s="281" t="s">
        <v>321</v>
      </c>
      <c r="C296" s="242" t="b">
        <v>0</v>
      </c>
      <c r="D296" s="250"/>
      <c r="E296" s="208"/>
      <c r="F296" s="242"/>
      <c r="G296" s="242"/>
    </row>
    <row r="297" spans="1:7" s="207" customFormat="1" x14ac:dyDescent="0.25">
      <c r="A297" s="242"/>
      <c r="B297" s="281" t="s">
        <v>322</v>
      </c>
      <c r="C297" s="242" t="b">
        <v>0</v>
      </c>
      <c r="D297" s="250"/>
      <c r="E297" s="208"/>
      <c r="F297" s="242"/>
      <c r="G297" s="242"/>
    </row>
    <row r="298" spans="1:7" s="207" customFormat="1" x14ac:dyDescent="0.25">
      <c r="A298" s="242"/>
      <c r="C298" s="242"/>
      <c r="D298" s="250"/>
      <c r="E298" s="208"/>
      <c r="F298" s="242"/>
      <c r="G298" s="242"/>
    </row>
    <row r="299" spans="1:7" s="207" customFormat="1" x14ac:dyDescent="0.25">
      <c r="A299" s="242"/>
      <c r="B299" s="242"/>
      <c r="C299" s="242"/>
      <c r="D299" s="250"/>
      <c r="E299" s="208"/>
      <c r="F299" s="242"/>
      <c r="G299" s="242"/>
    </row>
    <row r="300" spans="1:7" s="207" customFormat="1" x14ac:dyDescent="0.25">
      <c r="A300" s="242"/>
      <c r="B300" s="242"/>
      <c r="C300" s="242"/>
      <c r="D300" s="250"/>
      <c r="E300" s="208"/>
      <c r="F300" s="242"/>
      <c r="G300" s="242"/>
    </row>
    <row r="301" spans="1:7" s="207" customFormat="1" x14ac:dyDescent="0.25">
      <c r="A301" s="242"/>
      <c r="B301" s="242"/>
      <c r="C301" s="242"/>
      <c r="D301" s="250"/>
      <c r="E301" s="208"/>
      <c r="F301" s="242"/>
      <c r="G301" s="242"/>
    </row>
    <row r="302" spans="1:7" s="207" customFormat="1" x14ac:dyDescent="0.25">
      <c r="A302" s="242"/>
      <c r="B302" s="242"/>
      <c r="C302" s="242"/>
      <c r="D302" s="250"/>
      <c r="E302" s="208"/>
      <c r="F302" s="242"/>
      <c r="G302" s="242"/>
    </row>
    <row r="303" spans="1:7" s="207" customFormat="1" x14ac:dyDescent="0.25">
      <c r="A303" s="242"/>
      <c r="B303" s="242"/>
      <c r="C303" s="242"/>
      <c r="D303" s="250"/>
      <c r="E303" s="208"/>
      <c r="F303" s="242"/>
      <c r="G303" s="242"/>
    </row>
    <row r="304" spans="1:7" s="207" customFormat="1" x14ac:dyDescent="0.25">
      <c r="A304" s="242"/>
      <c r="B304" s="242"/>
      <c r="C304" s="242"/>
      <c r="D304" s="250"/>
      <c r="E304" s="208"/>
      <c r="F304" s="242"/>
      <c r="G304" s="242"/>
    </row>
    <row r="305" spans="1:7" s="207" customFormat="1" x14ac:dyDescent="0.25">
      <c r="A305" s="242"/>
      <c r="B305" s="242"/>
      <c r="C305" s="242"/>
      <c r="D305" s="250"/>
      <c r="E305" s="208"/>
      <c r="F305" s="242"/>
      <c r="G305" s="242"/>
    </row>
    <row r="306" spans="1:7" s="207" customFormat="1" x14ac:dyDescent="0.25">
      <c r="A306" s="242"/>
      <c r="B306" s="242"/>
      <c r="C306" s="242"/>
      <c r="D306" s="250"/>
      <c r="E306" s="208"/>
      <c r="F306" s="242"/>
      <c r="G306" s="242"/>
    </row>
    <row r="307" spans="1:7" s="207" customFormat="1" x14ac:dyDescent="0.25">
      <c r="A307" s="242"/>
      <c r="B307" s="242"/>
      <c r="C307" s="242"/>
      <c r="D307" s="250"/>
      <c r="E307" s="208"/>
      <c r="F307" s="242"/>
      <c r="G307" s="242"/>
    </row>
    <row r="308" spans="1:7" s="207" customFormat="1" x14ac:dyDescent="0.25">
      <c r="A308" s="242"/>
      <c r="B308" s="242"/>
      <c r="C308" s="242"/>
      <c r="D308" s="250"/>
      <c r="E308" s="208"/>
      <c r="F308" s="242"/>
      <c r="G308" s="242"/>
    </row>
    <row r="309" spans="1:7" s="207" customFormat="1" x14ac:dyDescent="0.25">
      <c r="A309" s="242"/>
      <c r="B309" s="242"/>
      <c r="C309" s="242"/>
      <c r="D309" s="250"/>
      <c r="E309" s="208"/>
      <c r="F309" s="242"/>
      <c r="G309" s="242"/>
    </row>
    <row r="310" spans="1:7" s="207" customFormat="1" x14ac:dyDescent="0.25">
      <c r="A310" s="242"/>
      <c r="B310" s="242"/>
      <c r="C310" s="242"/>
      <c r="D310" s="250"/>
      <c r="E310" s="208"/>
      <c r="F310" s="242"/>
      <c r="G310" s="242"/>
    </row>
    <row r="311" spans="1:7" s="207" customFormat="1" x14ac:dyDescent="0.25">
      <c r="A311" s="242"/>
      <c r="B311" s="242"/>
      <c r="C311" s="242"/>
      <c r="D311" s="250"/>
      <c r="E311" s="208"/>
      <c r="F311" s="242"/>
      <c r="G311" s="242"/>
    </row>
    <row r="312" spans="1:7" s="207" customFormat="1" x14ac:dyDescent="0.25">
      <c r="A312" s="242"/>
      <c r="B312" s="242"/>
      <c r="C312" s="242"/>
      <c r="D312" s="250"/>
      <c r="E312" s="208"/>
      <c r="F312" s="242"/>
      <c r="G312" s="242"/>
    </row>
    <row r="313" spans="1:7" s="207" customFormat="1" x14ac:dyDescent="0.25">
      <c r="A313" s="242"/>
      <c r="B313" s="242"/>
      <c r="C313" s="242"/>
      <c r="D313" s="250"/>
      <c r="E313" s="208"/>
      <c r="F313" s="242"/>
      <c r="G313" s="242"/>
    </row>
    <row r="314" spans="1:7" s="207" customFormat="1" x14ac:dyDescent="0.25">
      <c r="A314" s="242"/>
      <c r="B314" s="242"/>
      <c r="C314" s="242"/>
      <c r="D314" s="250"/>
      <c r="E314" s="208"/>
      <c r="F314" s="242"/>
      <c r="G314" s="242"/>
    </row>
    <row r="315" spans="1:7" s="207" customFormat="1" x14ac:dyDescent="0.25">
      <c r="A315" s="242"/>
      <c r="B315" s="242"/>
      <c r="C315" s="242"/>
      <c r="D315" s="250"/>
      <c r="E315" s="208"/>
      <c r="F315" s="242"/>
      <c r="G315" s="242"/>
    </row>
    <row r="316" spans="1:7" s="207" customFormat="1" x14ac:dyDescent="0.25">
      <c r="A316" s="242"/>
      <c r="B316" s="242"/>
      <c r="C316" s="242"/>
      <c r="D316" s="250"/>
      <c r="E316" s="208"/>
      <c r="F316" s="242"/>
      <c r="G316" s="242"/>
    </row>
    <row r="317" spans="1:7" s="207" customFormat="1" x14ac:dyDescent="0.25">
      <c r="A317" s="242"/>
      <c r="B317" s="242"/>
      <c r="C317" s="242"/>
      <c r="D317" s="250"/>
      <c r="E317" s="208"/>
      <c r="F317" s="242"/>
      <c r="G317" s="242"/>
    </row>
    <row r="318" spans="1:7" s="207" customFormat="1" x14ac:dyDescent="0.25">
      <c r="A318" s="242"/>
      <c r="B318" s="242"/>
      <c r="C318" s="242"/>
      <c r="D318" s="250"/>
      <c r="E318" s="208"/>
      <c r="F318" s="242"/>
      <c r="G318" s="242"/>
    </row>
    <row r="319" spans="1:7" s="207" customFormat="1" x14ac:dyDescent="0.25">
      <c r="A319" s="242"/>
      <c r="B319" s="242"/>
      <c r="C319" s="242"/>
      <c r="D319" s="250"/>
      <c r="E319" s="208"/>
      <c r="F319" s="242"/>
      <c r="G319" s="242"/>
    </row>
    <row r="320" spans="1:7" s="207" customFormat="1" x14ac:dyDescent="0.25">
      <c r="A320" s="242"/>
      <c r="B320" s="242"/>
      <c r="C320" s="242"/>
      <c r="D320" s="250"/>
      <c r="E320" s="208"/>
      <c r="F320" s="242"/>
      <c r="G320" s="242"/>
    </row>
    <row r="321" spans="1:7" s="207" customFormat="1" x14ac:dyDescent="0.25">
      <c r="A321" s="242"/>
      <c r="B321" s="242"/>
      <c r="C321" s="242"/>
      <c r="D321" s="250"/>
      <c r="E321" s="208"/>
      <c r="F321" s="242"/>
      <c r="G321" s="242"/>
    </row>
    <row r="322" spans="1:7" s="207" customFormat="1" x14ac:dyDescent="0.25">
      <c r="A322" s="242"/>
      <c r="B322" s="242"/>
      <c r="C322" s="242"/>
      <c r="D322" s="250"/>
      <c r="E322" s="208"/>
      <c r="F322" s="242"/>
      <c r="G322" s="242"/>
    </row>
    <row r="323" spans="1:7" s="207" customFormat="1" x14ac:dyDescent="0.25">
      <c r="A323" s="242"/>
      <c r="B323" s="242"/>
      <c r="C323" s="242"/>
      <c r="D323" s="250"/>
      <c r="E323" s="208"/>
      <c r="F323" s="242"/>
      <c r="G323" s="242"/>
    </row>
    <row r="324" spans="1:7" s="207" customFormat="1" x14ac:dyDescent="0.25">
      <c r="A324" s="242"/>
      <c r="B324" s="242"/>
      <c r="C324" s="242"/>
      <c r="D324" s="250"/>
      <c r="E324" s="208"/>
      <c r="F324" s="242"/>
      <c r="G324" s="242"/>
    </row>
    <row r="325" spans="1:7" s="207" customFormat="1" x14ac:dyDescent="0.25">
      <c r="A325" s="242"/>
      <c r="B325" s="242"/>
      <c r="C325" s="242"/>
      <c r="D325" s="250"/>
      <c r="E325" s="208"/>
      <c r="F325" s="242"/>
      <c r="G325" s="242"/>
    </row>
    <row r="326" spans="1:7" s="207" customFormat="1" x14ac:dyDescent="0.25">
      <c r="A326" s="242"/>
      <c r="B326" s="242"/>
      <c r="C326" s="242"/>
      <c r="D326" s="250"/>
      <c r="E326" s="208"/>
      <c r="F326" s="242"/>
      <c r="G326" s="242"/>
    </row>
    <row r="327" spans="1:7" s="207" customFormat="1" x14ac:dyDescent="0.25">
      <c r="A327" s="242"/>
      <c r="B327" s="242"/>
      <c r="C327" s="242"/>
      <c r="D327" s="250"/>
      <c r="E327" s="208"/>
      <c r="F327" s="242"/>
      <c r="G327" s="242"/>
    </row>
    <row r="328" spans="1:7" s="207" customFormat="1" x14ac:dyDescent="0.25">
      <c r="A328" s="242"/>
      <c r="B328" s="242"/>
      <c r="C328" s="242"/>
      <c r="D328" s="250"/>
      <c r="E328" s="208"/>
      <c r="F328" s="242"/>
      <c r="G328" s="242"/>
    </row>
    <row r="329" spans="1:7" s="207" customFormat="1" x14ac:dyDescent="0.25">
      <c r="A329" s="242"/>
      <c r="B329" s="242"/>
      <c r="C329" s="242"/>
      <c r="D329" s="250"/>
      <c r="E329" s="208"/>
      <c r="F329" s="242"/>
      <c r="G329" s="242"/>
    </row>
    <row r="330" spans="1:7" s="207" customFormat="1" x14ac:dyDescent="0.25">
      <c r="A330" s="242"/>
      <c r="B330" s="242"/>
      <c r="C330" s="242"/>
      <c r="D330" s="250"/>
      <c r="E330" s="208"/>
      <c r="F330" s="242"/>
      <c r="G330" s="242"/>
    </row>
    <row r="331" spans="1:7" s="207" customFormat="1" x14ac:dyDescent="0.25">
      <c r="A331" s="242"/>
      <c r="B331" s="242"/>
      <c r="C331" s="242"/>
      <c r="D331" s="250"/>
      <c r="E331" s="208"/>
      <c r="F331" s="242"/>
      <c r="G331" s="242"/>
    </row>
    <row r="332" spans="1:7" s="207" customFormat="1" x14ac:dyDescent="0.25">
      <c r="A332" s="242"/>
      <c r="B332" s="242"/>
      <c r="C332" s="242"/>
      <c r="D332" s="250"/>
      <c r="E332" s="208"/>
      <c r="F332" s="242"/>
      <c r="G332" s="242"/>
    </row>
    <row r="333" spans="1:7" s="207" customFormat="1" x14ac:dyDescent="0.25">
      <c r="A333" s="242"/>
      <c r="B333" s="242"/>
      <c r="C333" s="242"/>
      <c r="D333" s="250"/>
      <c r="E333" s="208"/>
      <c r="F333" s="242"/>
      <c r="G333" s="242"/>
    </row>
    <row r="334" spans="1:7" s="207" customFormat="1" x14ac:dyDescent="0.25">
      <c r="A334" s="242"/>
      <c r="B334" s="242"/>
      <c r="C334" s="242"/>
      <c r="D334" s="250"/>
      <c r="E334" s="208"/>
      <c r="F334" s="242"/>
      <c r="G334" s="242"/>
    </row>
    <row r="335" spans="1:7" s="207" customFormat="1" x14ac:dyDescent="0.25">
      <c r="A335" s="242"/>
      <c r="B335" s="242"/>
      <c r="C335" s="242"/>
      <c r="D335" s="250"/>
      <c r="E335" s="208"/>
      <c r="F335" s="242"/>
      <c r="G335" s="242"/>
    </row>
    <row r="336" spans="1:7" s="207" customFormat="1" x14ac:dyDescent="0.25">
      <c r="A336" s="242"/>
      <c r="B336" s="242"/>
      <c r="C336" s="242"/>
      <c r="D336" s="250"/>
      <c r="E336" s="208"/>
      <c r="F336" s="242"/>
      <c r="G336" s="242"/>
    </row>
    <row r="337" spans="1:7" s="207" customFormat="1" x14ac:dyDescent="0.25">
      <c r="A337" s="242"/>
      <c r="B337" s="242"/>
      <c r="C337" s="242"/>
      <c r="D337" s="250"/>
      <c r="E337" s="208"/>
      <c r="F337" s="242"/>
      <c r="G337" s="242"/>
    </row>
    <row r="338" spans="1:7" s="207" customFormat="1" x14ac:dyDescent="0.25">
      <c r="A338" s="242"/>
      <c r="B338" s="242"/>
      <c r="C338" s="242"/>
      <c r="D338" s="250"/>
      <c r="E338" s="208"/>
      <c r="F338" s="242"/>
      <c r="G338" s="242"/>
    </row>
    <row r="339" spans="1:7" s="207" customFormat="1" x14ac:dyDescent="0.25">
      <c r="A339" s="242"/>
      <c r="B339" s="242"/>
      <c r="C339" s="242"/>
      <c r="D339" s="250"/>
      <c r="E339" s="208"/>
      <c r="F339" s="242"/>
      <c r="G339" s="242"/>
    </row>
    <row r="340" spans="1:7" s="207" customFormat="1" x14ac:dyDescent="0.25">
      <c r="A340" s="242"/>
      <c r="B340" s="242"/>
      <c r="C340" s="242"/>
      <c r="D340" s="250"/>
      <c r="E340" s="208"/>
      <c r="F340" s="242"/>
      <c r="G340" s="242"/>
    </row>
    <row r="341" spans="1:7" s="207" customFormat="1" x14ac:dyDescent="0.25">
      <c r="A341" s="242"/>
      <c r="B341" s="242"/>
      <c r="C341" s="242"/>
      <c r="D341" s="250"/>
      <c r="E341" s="208"/>
      <c r="F341" s="242"/>
      <c r="G341" s="242"/>
    </row>
    <row r="342" spans="1:7" s="207" customFormat="1" x14ac:dyDescent="0.25">
      <c r="A342" s="242"/>
      <c r="B342" s="242"/>
      <c r="C342" s="242"/>
      <c r="D342" s="250"/>
      <c r="E342" s="208"/>
      <c r="F342" s="242"/>
      <c r="G342" s="242"/>
    </row>
    <row r="343" spans="1:7" s="207" customFormat="1" x14ac:dyDescent="0.25">
      <c r="A343" s="242"/>
      <c r="B343" s="242"/>
      <c r="C343" s="242"/>
      <c r="D343" s="250"/>
      <c r="E343" s="208"/>
      <c r="F343" s="242"/>
      <c r="G343" s="242"/>
    </row>
    <row r="344" spans="1:7" s="207" customFormat="1" x14ac:dyDescent="0.25">
      <c r="A344" s="242"/>
      <c r="B344" s="242"/>
      <c r="C344" s="242"/>
      <c r="D344" s="250"/>
      <c r="E344" s="208"/>
      <c r="F344" s="242"/>
      <c r="G344" s="242"/>
    </row>
    <row r="345" spans="1:7" s="207" customFormat="1" x14ac:dyDescent="0.25">
      <c r="A345" s="242"/>
      <c r="B345" s="242"/>
      <c r="C345" s="242"/>
      <c r="D345" s="250"/>
      <c r="E345" s="208"/>
      <c r="F345" s="242"/>
      <c r="G345" s="242"/>
    </row>
    <row r="346" spans="1:7" s="207" customFormat="1" x14ac:dyDescent="0.25">
      <c r="A346" s="242"/>
      <c r="B346" s="242"/>
      <c r="C346" s="242"/>
      <c r="D346" s="250"/>
      <c r="E346" s="208"/>
      <c r="F346" s="242"/>
      <c r="G346" s="242"/>
    </row>
    <row r="347" spans="1:7" s="207" customFormat="1" x14ac:dyDescent="0.25">
      <c r="A347" s="242"/>
      <c r="B347" s="242"/>
      <c r="C347" s="242"/>
      <c r="D347" s="250"/>
      <c r="E347" s="208"/>
      <c r="F347" s="242"/>
      <c r="G347" s="242"/>
    </row>
    <row r="348" spans="1:7" s="207" customFormat="1" x14ac:dyDescent="0.25">
      <c r="A348" s="242"/>
      <c r="B348" s="242"/>
      <c r="C348" s="242"/>
      <c r="D348" s="250"/>
      <c r="E348" s="208"/>
      <c r="F348" s="242"/>
      <c r="G348" s="242"/>
    </row>
    <row r="349" spans="1:7" x14ac:dyDescent="0.25">
      <c r="A349" s="242"/>
      <c r="B349" s="242"/>
      <c r="C349" s="242"/>
      <c r="D349" s="250"/>
    </row>
    <row r="350" spans="1:7" x14ac:dyDescent="0.25">
      <c r="A350" s="242"/>
      <c r="B350" s="242"/>
      <c r="C350" s="242"/>
      <c r="D350" s="250"/>
    </row>
    <row r="351" spans="1:7" x14ac:dyDescent="0.25">
      <c r="A351" s="242"/>
      <c r="B351" s="242"/>
      <c r="C351" s="242"/>
      <c r="D351" s="250"/>
    </row>
    <row r="352" spans="1:7" x14ac:dyDescent="0.25">
      <c r="A352" s="242"/>
      <c r="B352" s="242"/>
      <c r="C352" s="242"/>
      <c r="D352" s="250"/>
    </row>
    <row r="353" spans="1:4" x14ac:dyDescent="0.25">
      <c r="A353" s="242"/>
      <c r="B353" s="242"/>
      <c r="C353" s="242"/>
      <c r="D353" s="250"/>
    </row>
    <row r="354" spans="1:4" x14ac:dyDescent="0.25">
      <c r="A354" s="242"/>
      <c r="B354" s="242"/>
      <c r="C354" s="242"/>
      <c r="D354" s="250"/>
    </row>
    <row r="355" spans="1:4" x14ac:dyDescent="0.25">
      <c r="A355" s="242"/>
      <c r="B355" s="242"/>
      <c r="C355" s="242"/>
      <c r="D355" s="250"/>
    </row>
    <row r="356" spans="1:4" x14ac:dyDescent="0.25">
      <c r="A356" s="242"/>
      <c r="B356" s="242"/>
      <c r="C356" s="242"/>
      <c r="D356" s="250"/>
    </row>
    <row r="357" spans="1:4" x14ac:dyDescent="0.25">
      <c r="A357" s="242"/>
      <c r="B357" s="242"/>
      <c r="C357" s="242"/>
      <c r="D357" s="250"/>
    </row>
    <row r="358" spans="1:4" x14ac:dyDescent="0.25">
      <c r="A358" s="242"/>
      <c r="B358" s="242"/>
      <c r="C358" s="242"/>
      <c r="D358" s="250"/>
    </row>
    <row r="359" spans="1:4" x14ac:dyDescent="0.25">
      <c r="A359" s="242"/>
      <c r="B359" s="242"/>
      <c r="C359" s="242"/>
      <c r="D359" s="250"/>
    </row>
    <row r="360" spans="1:4" x14ac:dyDescent="0.25">
      <c r="A360" s="242"/>
      <c r="B360" s="242"/>
      <c r="C360" s="242"/>
      <c r="D360" s="250"/>
    </row>
    <row r="361" spans="1:4" x14ac:dyDescent="0.25">
      <c r="A361" s="242"/>
      <c r="B361" s="242"/>
      <c r="C361" s="242"/>
      <c r="D361" s="250"/>
    </row>
    <row r="362" spans="1:4" x14ac:dyDescent="0.25">
      <c r="A362" s="242"/>
      <c r="B362" s="242"/>
      <c r="C362" s="242"/>
      <c r="D362" s="250"/>
    </row>
    <row r="363" spans="1:4" x14ac:dyDescent="0.25">
      <c r="A363" s="242"/>
      <c r="B363" s="242"/>
      <c r="C363" s="242"/>
      <c r="D363" s="250"/>
    </row>
    <row r="364" spans="1:4" x14ac:dyDescent="0.25">
      <c r="A364" s="242"/>
      <c r="B364" s="242"/>
      <c r="C364" s="242"/>
      <c r="D364" s="250"/>
    </row>
    <row r="365" spans="1:4" x14ac:dyDescent="0.25">
      <c r="A365" s="242"/>
      <c r="B365" s="242"/>
      <c r="C365" s="242"/>
      <c r="D365" s="250"/>
    </row>
    <row r="366" spans="1:4" x14ac:dyDescent="0.25">
      <c r="A366" s="242"/>
      <c r="B366" s="242"/>
      <c r="C366" s="242"/>
      <c r="D366" s="250"/>
    </row>
    <row r="367" spans="1:4" x14ac:dyDescent="0.25">
      <c r="A367" s="242"/>
      <c r="B367" s="242"/>
      <c r="C367" s="242"/>
      <c r="D367" s="250"/>
    </row>
    <row r="368" spans="1:4" x14ac:dyDescent="0.25">
      <c r="A368" s="242"/>
      <c r="B368" s="242"/>
      <c r="C368" s="242"/>
      <c r="D368" s="250"/>
    </row>
    <row r="369" spans="1:4" x14ac:dyDescent="0.25">
      <c r="A369" s="242"/>
      <c r="B369" s="242"/>
      <c r="C369" s="242"/>
      <c r="D369" s="250"/>
    </row>
    <row r="370" spans="1:4" x14ac:dyDescent="0.25">
      <c r="A370" s="242"/>
      <c r="B370" s="242"/>
      <c r="C370" s="242"/>
      <c r="D370" s="250"/>
    </row>
    <row r="371" spans="1:4" x14ac:dyDescent="0.25">
      <c r="A371" s="242"/>
      <c r="B371" s="242"/>
      <c r="C371" s="242"/>
      <c r="D371" s="250"/>
    </row>
    <row r="372" spans="1:4" x14ac:dyDescent="0.25">
      <c r="A372" s="242"/>
      <c r="B372" s="242"/>
      <c r="C372" s="242"/>
      <c r="D372" s="250"/>
    </row>
    <row r="373" spans="1:4" x14ac:dyDescent="0.25">
      <c r="A373" s="242"/>
      <c r="B373" s="242"/>
      <c r="C373" s="242"/>
      <c r="D373" s="250"/>
    </row>
    <row r="374" spans="1:4" x14ac:dyDescent="0.25">
      <c r="A374" s="242"/>
      <c r="B374" s="242"/>
      <c r="C374" s="242"/>
      <c r="D374" s="250"/>
    </row>
    <row r="375" spans="1:4" x14ac:dyDescent="0.25">
      <c r="A375" s="242"/>
      <c r="B375" s="242"/>
      <c r="C375" s="242"/>
      <c r="D375" s="250"/>
    </row>
    <row r="376" spans="1:4" x14ac:dyDescent="0.25">
      <c r="A376" s="242"/>
      <c r="B376" s="242"/>
      <c r="C376" s="242"/>
      <c r="D376" s="250"/>
    </row>
    <row r="377" spans="1:4" x14ac:dyDescent="0.25">
      <c r="A377" s="242"/>
      <c r="B377" s="242"/>
      <c r="C377" s="242"/>
      <c r="D377" s="250"/>
    </row>
    <row r="378" spans="1:4" x14ac:dyDescent="0.25">
      <c r="A378" s="242"/>
      <c r="B378" s="242"/>
      <c r="C378" s="242"/>
      <c r="D378" s="250"/>
    </row>
    <row r="379" spans="1:4" x14ac:dyDescent="0.25">
      <c r="A379" s="242"/>
      <c r="B379" s="242"/>
      <c r="C379" s="242"/>
      <c r="D379" s="250"/>
    </row>
    <row r="380" spans="1:4" x14ac:dyDescent="0.25">
      <c r="A380" s="242"/>
      <c r="B380" s="242"/>
      <c r="C380" s="242"/>
      <c r="D380" s="250"/>
    </row>
    <row r="381" spans="1:4" x14ac:dyDescent="0.25">
      <c r="A381" s="242"/>
      <c r="B381" s="242"/>
      <c r="C381" s="242"/>
      <c r="D381" s="250"/>
    </row>
    <row r="382" spans="1:4" x14ac:dyDescent="0.25">
      <c r="A382" s="242"/>
      <c r="B382" s="242"/>
      <c r="C382" s="242"/>
      <c r="D382" s="250"/>
    </row>
    <row r="383" spans="1:4" x14ac:dyDescent="0.25">
      <c r="A383" s="242"/>
      <c r="B383" s="242"/>
      <c r="C383" s="242"/>
      <c r="D383" s="250"/>
    </row>
    <row r="384" spans="1:4" x14ac:dyDescent="0.25">
      <c r="A384" s="242"/>
      <c r="B384" s="242"/>
      <c r="C384" s="242"/>
      <c r="D384" s="250"/>
    </row>
    <row r="385" spans="1:4" x14ac:dyDescent="0.25">
      <c r="A385" s="242"/>
      <c r="B385" s="242"/>
      <c r="C385" s="242"/>
      <c r="D385" s="250"/>
    </row>
    <row r="386" spans="1:4" x14ac:dyDescent="0.25">
      <c r="A386" s="242"/>
      <c r="B386" s="242"/>
      <c r="C386" s="242"/>
      <c r="D386" s="250"/>
    </row>
    <row r="387" spans="1:4" x14ac:dyDescent="0.25">
      <c r="A387" s="242"/>
      <c r="B387" s="242"/>
      <c r="C387" s="242"/>
      <c r="D387" s="250"/>
    </row>
  </sheetData>
  <sheetProtection algorithmName="SHA-512" hashValue="Z9QIiqr9IvtnfJFREThNzjzAWqSIHvmiXW0c/B4fZwdY9O7DTIYqmGeFAI3oMYdLroQiU+4ZbdryxncrwQ+B9Q==" saltValue="jrK3Ce+bAWCLbG5VJwxvcw==" spinCount="100000" sheet="1" objects="1" scenarios="1"/>
  <protectedRanges>
    <protectedRange algorithmName="SHA-512" hashValue="K6WBgGzhp046wK7cIdT5deugy8199H/eUEL7Ee2De7Uxa5XAGv5m9pk1UhmAmY/ebLxgcBah/PXVvp79hPKCkQ==" saltValue="HXVD7SxXMZnjyopsPRgmCg==" spinCount="100000" sqref="D121" name="Range1_1"/>
    <protectedRange algorithmName="SHA-512" hashValue="K6WBgGzhp046wK7cIdT5deugy8199H/eUEL7Ee2De7Uxa5XAGv5m9pk1UhmAmY/ebLxgcBah/PXVvp79hPKCkQ==" saltValue="HXVD7SxXMZnjyopsPRgmCg==" spinCount="100000" sqref="D123" name="Range1_2"/>
    <protectedRange algorithmName="SHA-512" hashValue="K6WBgGzhp046wK7cIdT5deugy8199H/eUEL7Ee2De7Uxa5XAGv5m9pk1UhmAmY/ebLxgcBah/PXVvp79hPKCkQ==" saltValue="HXVD7SxXMZnjyopsPRgmCg==" spinCount="100000" sqref="D125" name="Range1_4"/>
    <protectedRange algorithmName="SHA-512" hashValue="K6WBgGzhp046wK7cIdT5deugy8199H/eUEL7Ee2De7Uxa5XAGv5m9pk1UhmAmY/ebLxgcBah/PXVvp79hPKCkQ==" saltValue="HXVD7SxXMZnjyopsPRgmCg==" spinCount="100000" sqref="D127" name="Range1_5"/>
  </protectedRanges>
  <mergeCells count="1">
    <mergeCell ref="A1:C1"/>
  </mergeCells>
  <conditionalFormatting sqref="D1:D123">
    <cfRule type="containsText" dxfId="36" priority="13" operator="containsText" text="!">
      <formula>NOT(ISERROR(SEARCH("!",D1)))</formula>
    </cfRule>
  </conditionalFormatting>
  <conditionalFormatting sqref="D3">
    <cfRule type="containsText" dxfId="35" priority="64" operator="containsText" text="√">
      <formula>NOT(ISERROR(SEARCH("√",D3)))</formula>
    </cfRule>
    <cfRule type="containsText" dxfId="34" priority="65" operator="containsText" text="X">
      <formula>NOT(ISERROR(SEARCH("X",D3)))</formula>
    </cfRule>
  </conditionalFormatting>
  <conditionalFormatting sqref="D5:D6">
    <cfRule type="containsText" dxfId="33" priority="51" operator="containsText" text="X">
      <formula>NOT(ISERROR(SEARCH("X",D5)))</formula>
    </cfRule>
    <cfRule type="containsText" dxfId="32" priority="50" operator="containsText" text="√">
      <formula>NOT(ISERROR(SEARCH("√",D5)))</formula>
    </cfRule>
  </conditionalFormatting>
  <conditionalFormatting sqref="D8">
    <cfRule type="containsText" dxfId="31" priority="63" operator="containsText" text="X">
      <formula>NOT(ISERROR(SEARCH("X",D8)))</formula>
    </cfRule>
    <cfRule type="containsText" dxfId="30" priority="62" operator="containsText" text="√">
      <formula>NOT(ISERROR(SEARCH("√",D8)))</formula>
    </cfRule>
  </conditionalFormatting>
  <conditionalFormatting sqref="D10:D14">
    <cfRule type="containsText" dxfId="29" priority="61" operator="containsText" text="X">
      <formula>NOT(ISERROR(SEARCH("X",D10)))</formula>
    </cfRule>
    <cfRule type="containsText" dxfId="28" priority="60" operator="containsText" text="√">
      <formula>NOT(ISERROR(SEARCH("√",D10)))</formula>
    </cfRule>
  </conditionalFormatting>
  <conditionalFormatting sqref="D16">
    <cfRule type="containsText" dxfId="27" priority="59" operator="containsText" text="X">
      <formula>NOT(ISERROR(SEARCH("X",D16)))</formula>
    </cfRule>
    <cfRule type="containsText" dxfId="26" priority="58" operator="containsText" text="√">
      <formula>NOT(ISERROR(SEARCH("√",D16)))</formula>
    </cfRule>
  </conditionalFormatting>
  <conditionalFormatting sqref="D18">
    <cfRule type="containsText" dxfId="25" priority="57" operator="containsText" text="X">
      <formula>NOT(ISERROR(SEARCH("X",D18)))</formula>
    </cfRule>
    <cfRule type="containsText" dxfId="24" priority="56" operator="containsText" text="√">
      <formula>NOT(ISERROR(SEARCH("√",D18)))</formula>
    </cfRule>
  </conditionalFormatting>
  <conditionalFormatting sqref="D20">
    <cfRule type="containsText" dxfId="23" priority="55" operator="containsText" text="X">
      <formula>NOT(ISERROR(SEARCH("X",D20)))</formula>
    </cfRule>
    <cfRule type="containsText" dxfId="22" priority="54" operator="containsText" text="√">
      <formula>NOT(ISERROR(SEARCH("√",D20)))</formula>
    </cfRule>
  </conditionalFormatting>
  <conditionalFormatting sqref="D22">
    <cfRule type="containsText" dxfId="21" priority="53" operator="containsText" text="X">
      <formula>NOT(ISERROR(SEARCH("X",D22)))</formula>
    </cfRule>
    <cfRule type="containsText" dxfId="20" priority="52" operator="containsText" text="√">
      <formula>NOT(ISERROR(SEARCH("√",D22)))</formula>
    </cfRule>
  </conditionalFormatting>
  <conditionalFormatting sqref="D24:D29">
    <cfRule type="containsText" dxfId="19" priority="47" operator="containsText" text="X">
      <formula>NOT(ISERROR(SEARCH("X",D24)))</formula>
    </cfRule>
    <cfRule type="containsText" dxfId="18" priority="46" operator="containsText" text="√">
      <formula>NOT(ISERROR(SEARCH("√",D24)))</formula>
    </cfRule>
  </conditionalFormatting>
  <conditionalFormatting sqref="D31">
    <cfRule type="containsText" dxfId="17" priority="49" operator="containsText" text="X">
      <formula>NOT(ISERROR(SEARCH("X",D31)))</formula>
    </cfRule>
    <cfRule type="containsText" dxfId="16" priority="48" operator="containsText" text="√">
      <formula>NOT(ISERROR(SEARCH("√",D31)))</formula>
    </cfRule>
  </conditionalFormatting>
  <conditionalFormatting sqref="D33:D123">
    <cfRule type="containsText" dxfId="15" priority="15" operator="containsText" text="X">
      <formula>NOT(ISERROR(SEARCH("X",D33)))</formula>
    </cfRule>
    <cfRule type="containsText" dxfId="14" priority="14" operator="containsText" text="√">
      <formula>NOT(ISERROR(SEARCH("√",D33)))</formula>
    </cfRule>
  </conditionalFormatting>
  <conditionalFormatting sqref="D58">
    <cfRule type="iconSet" priority="45">
      <iconSet iconSet="3Symbols">
        <cfvo type="percent" val="0"/>
        <cfvo type="percent" val="33"/>
        <cfvo type="percent" val="67"/>
      </iconSet>
    </cfRule>
  </conditionalFormatting>
  <conditionalFormatting sqref="D60">
    <cfRule type="iconSet" priority="44">
      <iconSet iconSet="3Symbols">
        <cfvo type="percent" val="0"/>
        <cfvo type="percent" val="33"/>
        <cfvo type="percent" val="67"/>
      </iconSet>
    </cfRule>
  </conditionalFormatting>
  <conditionalFormatting sqref="D62">
    <cfRule type="iconSet" priority="43">
      <iconSet iconSet="3Symbols">
        <cfvo type="percent" val="0"/>
        <cfvo type="percent" val="33"/>
        <cfvo type="percent" val="67"/>
      </iconSet>
    </cfRule>
  </conditionalFormatting>
  <conditionalFormatting sqref="D64:D65">
    <cfRule type="iconSet" priority="42">
      <iconSet iconSet="3Symbols">
        <cfvo type="percent" val="0"/>
        <cfvo type="percent" val="33"/>
        <cfvo type="percent" val="67"/>
      </iconSet>
    </cfRule>
  </conditionalFormatting>
  <conditionalFormatting sqref="D67">
    <cfRule type="iconSet" priority="41">
      <iconSet iconSet="3Symbols">
        <cfvo type="percent" val="0"/>
        <cfvo type="percent" val="33"/>
        <cfvo type="percent" val="67"/>
      </iconSet>
    </cfRule>
  </conditionalFormatting>
  <conditionalFormatting sqref="D69">
    <cfRule type="iconSet" priority="40">
      <iconSet iconSet="3Symbols">
        <cfvo type="percent" val="0"/>
        <cfvo type="percent" val="33"/>
        <cfvo type="percent" val="67"/>
      </iconSet>
    </cfRule>
  </conditionalFormatting>
  <conditionalFormatting sqref="D71">
    <cfRule type="iconSet" priority="39">
      <iconSet iconSet="3Symbols">
        <cfvo type="percent" val="0"/>
        <cfvo type="percent" val="33"/>
        <cfvo type="percent" val="67"/>
      </iconSet>
    </cfRule>
  </conditionalFormatting>
  <conditionalFormatting sqref="D73">
    <cfRule type="iconSet" priority="38">
      <iconSet iconSet="3Symbols">
        <cfvo type="percent" val="0"/>
        <cfvo type="percent" val="33"/>
        <cfvo type="percent" val="67"/>
      </iconSet>
    </cfRule>
  </conditionalFormatting>
  <conditionalFormatting sqref="D75">
    <cfRule type="iconSet" priority="37">
      <iconSet iconSet="3Symbols">
        <cfvo type="percent" val="0"/>
        <cfvo type="percent" val="33"/>
        <cfvo type="percent" val="67"/>
      </iconSet>
    </cfRule>
  </conditionalFormatting>
  <conditionalFormatting sqref="D77:D78">
    <cfRule type="iconSet" priority="66">
      <iconSet iconSet="3Symbols">
        <cfvo type="percent" val="0"/>
        <cfvo type="percent" val="33"/>
        <cfvo type="percent" val="67"/>
      </iconSet>
    </cfRule>
  </conditionalFormatting>
  <conditionalFormatting sqref="D80">
    <cfRule type="iconSet" priority="36">
      <iconSet iconSet="3Symbols">
        <cfvo type="percent" val="0"/>
        <cfvo type="percent" val="33"/>
        <cfvo type="percent" val="67"/>
      </iconSet>
    </cfRule>
  </conditionalFormatting>
  <conditionalFormatting sqref="D82">
    <cfRule type="iconSet" priority="35">
      <iconSet iconSet="3Symbols">
        <cfvo type="percent" val="0"/>
        <cfvo type="percent" val="33"/>
        <cfvo type="percent" val="67"/>
      </iconSet>
    </cfRule>
  </conditionalFormatting>
  <conditionalFormatting sqref="D84">
    <cfRule type="iconSet" priority="34">
      <iconSet iconSet="3Symbols">
        <cfvo type="percent" val="0"/>
        <cfvo type="percent" val="33"/>
        <cfvo type="percent" val="67"/>
      </iconSet>
    </cfRule>
  </conditionalFormatting>
  <conditionalFormatting sqref="D86">
    <cfRule type="iconSet" priority="33">
      <iconSet iconSet="3Symbols">
        <cfvo type="percent" val="0"/>
        <cfvo type="percent" val="33"/>
        <cfvo type="percent" val="67"/>
      </iconSet>
    </cfRule>
  </conditionalFormatting>
  <conditionalFormatting sqref="D91">
    <cfRule type="iconSet" priority="32">
      <iconSet iconSet="3Symbols">
        <cfvo type="percent" val="0"/>
        <cfvo type="percent" val="33"/>
        <cfvo type="percent" val="67"/>
      </iconSet>
    </cfRule>
  </conditionalFormatting>
  <conditionalFormatting sqref="D93">
    <cfRule type="iconSet" priority="31">
      <iconSet iconSet="3Symbols">
        <cfvo type="percent" val="0"/>
        <cfvo type="percent" val="33"/>
        <cfvo type="percent" val="67"/>
      </iconSet>
    </cfRule>
  </conditionalFormatting>
  <conditionalFormatting sqref="D95">
    <cfRule type="iconSet" priority="30">
      <iconSet iconSet="3Symbols">
        <cfvo type="percent" val="0"/>
        <cfvo type="percent" val="33"/>
        <cfvo type="percent" val="67"/>
      </iconSet>
    </cfRule>
  </conditionalFormatting>
  <conditionalFormatting sqref="D97">
    <cfRule type="iconSet" priority="29">
      <iconSet iconSet="3Symbols">
        <cfvo type="percent" val="0"/>
        <cfvo type="percent" val="33"/>
        <cfvo type="percent" val="67"/>
      </iconSet>
    </cfRule>
  </conditionalFormatting>
  <conditionalFormatting sqref="D99">
    <cfRule type="iconSet" priority="28">
      <iconSet iconSet="3Symbols">
        <cfvo type="percent" val="0"/>
        <cfvo type="percent" val="33"/>
        <cfvo type="percent" val="67"/>
      </iconSet>
    </cfRule>
  </conditionalFormatting>
  <conditionalFormatting sqref="D101:D102">
    <cfRule type="iconSet" priority="27">
      <iconSet iconSet="3Symbols">
        <cfvo type="percent" val="0"/>
        <cfvo type="percent" val="33"/>
        <cfvo type="percent" val="67"/>
      </iconSet>
    </cfRule>
  </conditionalFormatting>
  <conditionalFormatting sqref="D104">
    <cfRule type="iconSet" priority="26">
      <iconSet iconSet="3Symbols">
        <cfvo type="percent" val="0"/>
        <cfvo type="percent" val="33"/>
        <cfvo type="percent" val="67"/>
      </iconSet>
    </cfRule>
  </conditionalFormatting>
  <conditionalFormatting sqref="D106">
    <cfRule type="iconSet" priority="25">
      <iconSet iconSet="3Symbols">
        <cfvo type="percent" val="0"/>
        <cfvo type="percent" val="33"/>
        <cfvo type="percent" val="67"/>
      </iconSet>
    </cfRule>
  </conditionalFormatting>
  <conditionalFormatting sqref="D108">
    <cfRule type="iconSet" priority="24">
      <iconSet iconSet="3Symbols">
        <cfvo type="percent" val="0"/>
        <cfvo type="percent" val="33"/>
        <cfvo type="percent" val="67"/>
      </iconSet>
    </cfRule>
  </conditionalFormatting>
  <conditionalFormatting sqref="D110:D111">
    <cfRule type="iconSet" priority="23">
      <iconSet iconSet="3Symbols">
        <cfvo type="percent" val="0"/>
        <cfvo type="percent" val="33"/>
        <cfvo type="percent" val="67"/>
      </iconSet>
    </cfRule>
  </conditionalFormatting>
  <conditionalFormatting sqref="D113">
    <cfRule type="iconSet" priority="22">
      <iconSet iconSet="3Symbols">
        <cfvo type="percent" val="0"/>
        <cfvo type="percent" val="33"/>
        <cfvo type="percent" val="67"/>
      </iconSet>
    </cfRule>
  </conditionalFormatting>
  <conditionalFormatting sqref="D115">
    <cfRule type="iconSet" priority="21">
      <iconSet iconSet="3Symbols">
        <cfvo type="percent" val="0"/>
        <cfvo type="percent" val="33"/>
        <cfvo type="percent" val="67"/>
      </iconSet>
    </cfRule>
  </conditionalFormatting>
  <conditionalFormatting sqref="D117">
    <cfRule type="iconSet" priority="20">
      <iconSet iconSet="3Symbols">
        <cfvo type="percent" val="0"/>
        <cfvo type="percent" val="33"/>
        <cfvo type="percent" val="67"/>
      </iconSet>
    </cfRule>
  </conditionalFormatting>
  <conditionalFormatting sqref="D121">
    <cfRule type="iconSet" priority="16">
      <iconSet iconSet="3Symbols">
        <cfvo type="percent" val="0"/>
        <cfvo type="percent" val="33"/>
        <cfvo type="percent" val="67"/>
      </iconSet>
    </cfRule>
  </conditionalFormatting>
  <conditionalFormatting sqref="D123">
    <cfRule type="iconSet" priority="75">
      <iconSet iconSet="3Symbols">
        <cfvo type="percent" val="0"/>
        <cfvo type="percent" val="33"/>
        <cfvo type="percent" val="67"/>
      </iconSet>
    </cfRule>
  </conditionalFormatting>
  <conditionalFormatting sqref="D125">
    <cfRule type="iconSet" priority="8">
      <iconSet iconSet="3Symbols">
        <cfvo type="percent" val="0"/>
        <cfvo type="percent" val="33"/>
        <cfvo type="percent" val="67"/>
      </iconSet>
    </cfRule>
  </conditionalFormatting>
  <conditionalFormatting sqref="D125:D127">
    <cfRule type="containsText" dxfId="13" priority="4" operator="containsText" text="X">
      <formula>NOT(ISERROR(SEARCH("X",D125)))</formula>
    </cfRule>
  </conditionalFormatting>
  <conditionalFormatting sqref="D125:D128">
    <cfRule type="containsText" dxfId="12" priority="3" operator="containsText" text="√">
      <formula>NOT(ISERROR(SEARCH("√",D125)))</formula>
    </cfRule>
  </conditionalFormatting>
  <conditionalFormatting sqref="D125:D1048576">
    <cfRule type="containsText" dxfId="11" priority="2" operator="containsText" text="!">
      <formula>NOT(ISERROR(SEARCH("!",D125)))</formula>
    </cfRule>
  </conditionalFormatting>
  <conditionalFormatting sqref="D127">
    <cfRule type="iconSet" priority="1">
      <iconSet iconSet="3Symbols">
        <cfvo type="percent" val="0"/>
        <cfvo type="percent" val="33"/>
        <cfvo type="percent" val="67"/>
      </iconSet>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Drop Down 1">
              <controlPr defaultSize="0" autoLine="0" autoPict="0">
                <anchor moveWithCells="1">
                  <from>
                    <xdr:col>2</xdr:col>
                    <xdr:colOff>0</xdr:colOff>
                    <xdr:row>2</xdr:row>
                    <xdr:rowOff>19050</xdr:rowOff>
                  </from>
                  <to>
                    <xdr:col>2</xdr:col>
                    <xdr:colOff>3657600</xdr:colOff>
                    <xdr:row>2</xdr:row>
                    <xdr:rowOff>228600</xdr:rowOff>
                  </to>
                </anchor>
              </controlPr>
            </control>
          </mc:Choice>
        </mc:AlternateContent>
        <mc:AlternateContent xmlns:mc="http://schemas.openxmlformats.org/markup-compatibility/2006">
          <mc:Choice Requires="x14">
            <control shapeId="21506" r:id="rId4" name="Drop Down 2">
              <controlPr defaultSize="0" autoLine="0" autoPict="0">
                <anchor moveWithCells="1">
                  <from>
                    <xdr:col>2</xdr:col>
                    <xdr:colOff>0</xdr:colOff>
                    <xdr:row>4</xdr:row>
                    <xdr:rowOff>19050</xdr:rowOff>
                  </from>
                  <to>
                    <xdr:col>2</xdr:col>
                    <xdr:colOff>3657600</xdr:colOff>
                    <xdr:row>4</xdr:row>
                    <xdr:rowOff>228600</xdr:rowOff>
                  </to>
                </anchor>
              </controlPr>
            </control>
          </mc:Choice>
        </mc:AlternateContent>
        <mc:AlternateContent xmlns:mc="http://schemas.openxmlformats.org/markup-compatibility/2006">
          <mc:Choice Requires="x14">
            <control shapeId="21508" r:id="rId5" name="Drop Down 4">
              <controlPr defaultSize="0" autoLine="0" autoPict="0">
                <anchor moveWithCells="1">
                  <from>
                    <xdr:col>2</xdr:col>
                    <xdr:colOff>0</xdr:colOff>
                    <xdr:row>7</xdr:row>
                    <xdr:rowOff>19050</xdr:rowOff>
                  </from>
                  <to>
                    <xdr:col>2</xdr:col>
                    <xdr:colOff>3657600</xdr:colOff>
                    <xdr:row>7</xdr:row>
                    <xdr:rowOff>228600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2</xdr:col>
                    <xdr:colOff>47625</xdr:colOff>
                    <xdr:row>8</xdr:row>
                    <xdr:rowOff>142875</xdr:rowOff>
                  </from>
                  <to>
                    <xdr:col>2</xdr:col>
                    <xdr:colOff>2867025</xdr:colOff>
                    <xdr:row>10</xdr:row>
                    <xdr:rowOff>9525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2</xdr:col>
                    <xdr:colOff>47625</xdr:colOff>
                    <xdr:row>9</xdr:row>
                    <xdr:rowOff>114300</xdr:rowOff>
                  </from>
                  <to>
                    <xdr:col>2</xdr:col>
                    <xdr:colOff>2847975</xdr:colOff>
                    <xdr:row>10</xdr:row>
                    <xdr:rowOff>104775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2</xdr:col>
                    <xdr:colOff>47625</xdr:colOff>
                    <xdr:row>12</xdr:row>
                    <xdr:rowOff>171450</xdr:rowOff>
                  </from>
                  <to>
                    <xdr:col>2</xdr:col>
                    <xdr:colOff>2867025</xdr:colOff>
                    <xdr:row>14</xdr:row>
                    <xdr:rowOff>9525</xdr:rowOff>
                  </to>
                </anchor>
              </controlPr>
            </control>
          </mc:Choice>
        </mc:AlternateContent>
        <mc:AlternateContent xmlns:mc="http://schemas.openxmlformats.org/markup-compatibility/2006">
          <mc:Choice Requires="x14">
            <control shapeId="21512" r:id="rId9" name="Check Box 8">
              <controlPr defaultSize="0" autoFill="0" autoLine="0" autoPict="0">
                <anchor moveWithCells="1">
                  <from>
                    <xdr:col>2</xdr:col>
                    <xdr:colOff>47625</xdr:colOff>
                    <xdr:row>10</xdr:row>
                    <xdr:rowOff>38100</xdr:rowOff>
                  </from>
                  <to>
                    <xdr:col>2</xdr:col>
                    <xdr:colOff>2847975</xdr:colOff>
                    <xdr:row>11</xdr:row>
                    <xdr:rowOff>57150</xdr:rowOff>
                  </to>
                </anchor>
              </controlPr>
            </control>
          </mc:Choice>
        </mc:AlternateContent>
        <mc:AlternateContent xmlns:mc="http://schemas.openxmlformats.org/markup-compatibility/2006">
          <mc:Choice Requires="x14">
            <control shapeId="21513" r:id="rId10" name="Check Box 9">
              <controlPr defaultSize="0" autoFill="0" autoLine="0" autoPict="0">
                <anchor moveWithCells="1">
                  <from>
                    <xdr:col>2</xdr:col>
                    <xdr:colOff>47625</xdr:colOff>
                    <xdr:row>10</xdr:row>
                    <xdr:rowOff>161925</xdr:rowOff>
                  </from>
                  <to>
                    <xdr:col>2</xdr:col>
                    <xdr:colOff>2867025</xdr:colOff>
                    <xdr:row>12</xdr:row>
                    <xdr:rowOff>9525</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2</xdr:col>
                    <xdr:colOff>47625</xdr:colOff>
                    <xdr:row>12</xdr:row>
                    <xdr:rowOff>47625</xdr:rowOff>
                  </from>
                  <to>
                    <xdr:col>2</xdr:col>
                    <xdr:colOff>2847975</xdr:colOff>
                    <xdr:row>13</xdr:row>
                    <xdr:rowOff>85725</xdr:rowOff>
                  </to>
                </anchor>
              </controlPr>
            </control>
          </mc:Choice>
        </mc:AlternateContent>
        <mc:AlternateContent xmlns:mc="http://schemas.openxmlformats.org/markup-compatibility/2006">
          <mc:Choice Requires="x14">
            <control shapeId="21515" r:id="rId12" name="Check Box 11">
              <controlPr defaultSize="0" autoFill="0" autoLine="0" autoPict="0">
                <anchor moveWithCells="1">
                  <from>
                    <xdr:col>2</xdr:col>
                    <xdr:colOff>47625</xdr:colOff>
                    <xdr:row>11</xdr:row>
                    <xdr:rowOff>114300</xdr:rowOff>
                  </from>
                  <to>
                    <xdr:col>2</xdr:col>
                    <xdr:colOff>2847975</xdr:colOff>
                    <xdr:row>12</xdr:row>
                    <xdr:rowOff>114300</xdr:rowOff>
                  </to>
                </anchor>
              </controlPr>
            </control>
          </mc:Choice>
        </mc:AlternateContent>
        <mc:AlternateContent xmlns:mc="http://schemas.openxmlformats.org/markup-compatibility/2006">
          <mc:Choice Requires="x14">
            <control shapeId="21516" r:id="rId13" name="Drop Down 12">
              <controlPr defaultSize="0" autoLine="0" autoPict="0">
                <anchor moveWithCells="1">
                  <from>
                    <xdr:col>2</xdr:col>
                    <xdr:colOff>9525</xdr:colOff>
                    <xdr:row>15</xdr:row>
                    <xdr:rowOff>57150</xdr:rowOff>
                  </from>
                  <to>
                    <xdr:col>2</xdr:col>
                    <xdr:colOff>3667125</xdr:colOff>
                    <xdr:row>15</xdr:row>
                    <xdr:rowOff>257175</xdr:rowOff>
                  </to>
                </anchor>
              </controlPr>
            </control>
          </mc:Choice>
        </mc:AlternateContent>
        <mc:AlternateContent xmlns:mc="http://schemas.openxmlformats.org/markup-compatibility/2006">
          <mc:Choice Requires="x14">
            <control shapeId="21517" r:id="rId14" name="Drop Down 13">
              <controlPr defaultSize="0" autoLine="0" autoPict="0">
                <anchor moveWithCells="1">
                  <from>
                    <xdr:col>2</xdr:col>
                    <xdr:colOff>0</xdr:colOff>
                    <xdr:row>17</xdr:row>
                    <xdr:rowOff>38100</xdr:rowOff>
                  </from>
                  <to>
                    <xdr:col>2</xdr:col>
                    <xdr:colOff>3657600</xdr:colOff>
                    <xdr:row>17</xdr:row>
                    <xdr:rowOff>228600</xdr:rowOff>
                  </to>
                </anchor>
              </controlPr>
            </control>
          </mc:Choice>
        </mc:AlternateContent>
        <mc:AlternateContent xmlns:mc="http://schemas.openxmlformats.org/markup-compatibility/2006">
          <mc:Choice Requires="x14">
            <control shapeId="21518" r:id="rId15" name="Drop Down 14">
              <controlPr defaultSize="0" autoLine="0" autoPict="0">
                <anchor moveWithCells="1">
                  <from>
                    <xdr:col>2</xdr:col>
                    <xdr:colOff>0</xdr:colOff>
                    <xdr:row>19</xdr:row>
                    <xdr:rowOff>38100</xdr:rowOff>
                  </from>
                  <to>
                    <xdr:col>2</xdr:col>
                    <xdr:colOff>3657600</xdr:colOff>
                    <xdr:row>19</xdr:row>
                    <xdr:rowOff>238125</xdr:rowOff>
                  </to>
                </anchor>
              </controlPr>
            </control>
          </mc:Choice>
        </mc:AlternateContent>
        <mc:AlternateContent xmlns:mc="http://schemas.openxmlformats.org/markup-compatibility/2006">
          <mc:Choice Requires="x14">
            <control shapeId="21519" r:id="rId16" name="Drop Down 15">
              <controlPr defaultSize="0" autoLine="0" autoPict="0">
                <anchor moveWithCells="1">
                  <from>
                    <xdr:col>2</xdr:col>
                    <xdr:colOff>0</xdr:colOff>
                    <xdr:row>21</xdr:row>
                    <xdr:rowOff>28575</xdr:rowOff>
                  </from>
                  <to>
                    <xdr:col>2</xdr:col>
                    <xdr:colOff>3657600</xdr:colOff>
                    <xdr:row>21</xdr:row>
                    <xdr:rowOff>228600</xdr:rowOff>
                  </to>
                </anchor>
              </controlPr>
            </control>
          </mc:Choice>
        </mc:AlternateContent>
        <mc:AlternateContent xmlns:mc="http://schemas.openxmlformats.org/markup-compatibility/2006">
          <mc:Choice Requires="x14">
            <control shapeId="21520" r:id="rId17" name="Drop Down 16">
              <controlPr defaultSize="0" autoLine="0" autoPict="0">
                <anchor moveWithCells="1">
                  <from>
                    <xdr:col>2</xdr:col>
                    <xdr:colOff>0</xdr:colOff>
                    <xdr:row>23</xdr:row>
                    <xdr:rowOff>47625</xdr:rowOff>
                  </from>
                  <to>
                    <xdr:col>2</xdr:col>
                    <xdr:colOff>3657600</xdr:colOff>
                    <xdr:row>23</xdr:row>
                    <xdr:rowOff>266700</xdr:rowOff>
                  </to>
                </anchor>
              </controlPr>
            </control>
          </mc:Choice>
        </mc:AlternateContent>
        <mc:AlternateContent xmlns:mc="http://schemas.openxmlformats.org/markup-compatibility/2006">
          <mc:Choice Requires="x14">
            <control shapeId="21521" r:id="rId18" name="Drop Down 17">
              <controlPr defaultSize="0" autoLine="0" autoPict="0">
                <anchor moveWithCells="1">
                  <from>
                    <xdr:col>2</xdr:col>
                    <xdr:colOff>0</xdr:colOff>
                    <xdr:row>5</xdr:row>
                    <xdr:rowOff>19050</xdr:rowOff>
                  </from>
                  <to>
                    <xdr:col>2</xdr:col>
                    <xdr:colOff>3648075</xdr:colOff>
                    <xdr:row>5</xdr:row>
                    <xdr:rowOff>228600</xdr:rowOff>
                  </to>
                </anchor>
              </controlPr>
            </control>
          </mc:Choice>
        </mc:AlternateContent>
        <mc:AlternateContent xmlns:mc="http://schemas.openxmlformats.org/markup-compatibility/2006">
          <mc:Choice Requires="x14">
            <control shapeId="21522" r:id="rId19" name="Drop Down 18">
              <controlPr defaultSize="0" autoLine="0" autoPict="0">
                <anchor moveWithCells="1">
                  <from>
                    <xdr:col>2</xdr:col>
                    <xdr:colOff>0</xdr:colOff>
                    <xdr:row>30</xdr:row>
                    <xdr:rowOff>28575</xdr:rowOff>
                  </from>
                  <to>
                    <xdr:col>2</xdr:col>
                    <xdr:colOff>3657600</xdr:colOff>
                    <xdr:row>30</xdr:row>
                    <xdr:rowOff>247650</xdr:rowOff>
                  </to>
                </anchor>
              </controlPr>
            </control>
          </mc:Choice>
        </mc:AlternateContent>
        <mc:AlternateContent xmlns:mc="http://schemas.openxmlformats.org/markup-compatibility/2006">
          <mc:Choice Requires="x14">
            <control shapeId="21523" r:id="rId20" name="Drop Down 19">
              <controlPr defaultSize="0" autoLine="0" autoPict="0">
                <anchor moveWithCells="1">
                  <from>
                    <xdr:col>2</xdr:col>
                    <xdr:colOff>0</xdr:colOff>
                    <xdr:row>32</xdr:row>
                    <xdr:rowOff>28575</xdr:rowOff>
                  </from>
                  <to>
                    <xdr:col>2</xdr:col>
                    <xdr:colOff>3657600</xdr:colOff>
                    <xdr:row>32</xdr:row>
                    <xdr:rowOff>238125</xdr:rowOff>
                  </to>
                </anchor>
              </controlPr>
            </control>
          </mc:Choice>
        </mc:AlternateContent>
        <mc:AlternateContent xmlns:mc="http://schemas.openxmlformats.org/markup-compatibility/2006">
          <mc:Choice Requires="x14">
            <control shapeId="21524" r:id="rId21" name="Drop Down 20">
              <controlPr defaultSize="0" autoLine="0" autoPict="0">
                <anchor moveWithCells="1">
                  <from>
                    <xdr:col>2</xdr:col>
                    <xdr:colOff>0</xdr:colOff>
                    <xdr:row>34</xdr:row>
                    <xdr:rowOff>28575</xdr:rowOff>
                  </from>
                  <to>
                    <xdr:col>2</xdr:col>
                    <xdr:colOff>3657600</xdr:colOff>
                    <xdr:row>34</xdr:row>
                    <xdr:rowOff>247650</xdr:rowOff>
                  </to>
                </anchor>
              </controlPr>
            </control>
          </mc:Choice>
        </mc:AlternateContent>
        <mc:AlternateContent xmlns:mc="http://schemas.openxmlformats.org/markup-compatibility/2006">
          <mc:Choice Requires="x14">
            <control shapeId="21526" r:id="rId22" name="Drop Down 22">
              <controlPr defaultSize="0" autoLine="0" autoPict="0">
                <anchor moveWithCells="1">
                  <from>
                    <xdr:col>2</xdr:col>
                    <xdr:colOff>0</xdr:colOff>
                    <xdr:row>36</xdr:row>
                    <xdr:rowOff>38100</xdr:rowOff>
                  </from>
                  <to>
                    <xdr:col>2</xdr:col>
                    <xdr:colOff>3657600</xdr:colOff>
                    <xdr:row>37</xdr:row>
                    <xdr:rowOff>76200</xdr:rowOff>
                  </to>
                </anchor>
              </controlPr>
            </control>
          </mc:Choice>
        </mc:AlternateContent>
        <mc:AlternateContent xmlns:mc="http://schemas.openxmlformats.org/markup-compatibility/2006">
          <mc:Choice Requires="x14">
            <control shapeId="21528" r:id="rId23" name="Drop Down 24">
              <controlPr defaultSize="0" autoLine="0" autoPict="0">
                <anchor moveWithCells="1">
                  <from>
                    <xdr:col>2</xdr:col>
                    <xdr:colOff>0</xdr:colOff>
                    <xdr:row>40</xdr:row>
                    <xdr:rowOff>38100</xdr:rowOff>
                  </from>
                  <to>
                    <xdr:col>2</xdr:col>
                    <xdr:colOff>3657600</xdr:colOff>
                    <xdr:row>40</xdr:row>
                    <xdr:rowOff>247650</xdr:rowOff>
                  </to>
                </anchor>
              </controlPr>
            </control>
          </mc:Choice>
        </mc:AlternateContent>
        <mc:AlternateContent xmlns:mc="http://schemas.openxmlformats.org/markup-compatibility/2006">
          <mc:Choice Requires="x14">
            <control shapeId="21529" r:id="rId24" name="Drop Down 25">
              <controlPr defaultSize="0" autoLine="0" autoPict="0">
                <anchor moveWithCells="1">
                  <from>
                    <xdr:col>2</xdr:col>
                    <xdr:colOff>0</xdr:colOff>
                    <xdr:row>46</xdr:row>
                    <xdr:rowOff>28575</xdr:rowOff>
                  </from>
                  <to>
                    <xdr:col>2</xdr:col>
                    <xdr:colOff>3657600</xdr:colOff>
                    <xdr:row>46</xdr:row>
                    <xdr:rowOff>228600</xdr:rowOff>
                  </to>
                </anchor>
              </controlPr>
            </control>
          </mc:Choice>
        </mc:AlternateContent>
        <mc:AlternateContent xmlns:mc="http://schemas.openxmlformats.org/markup-compatibility/2006">
          <mc:Choice Requires="x14">
            <control shapeId="21530" r:id="rId25" name="Drop Down 26">
              <controlPr defaultSize="0" autoLine="0" autoPict="0">
                <anchor moveWithCells="1">
                  <from>
                    <xdr:col>2</xdr:col>
                    <xdr:colOff>0</xdr:colOff>
                    <xdr:row>42</xdr:row>
                    <xdr:rowOff>38100</xdr:rowOff>
                  </from>
                  <to>
                    <xdr:col>2</xdr:col>
                    <xdr:colOff>3657600</xdr:colOff>
                    <xdr:row>42</xdr:row>
                    <xdr:rowOff>257175</xdr:rowOff>
                  </to>
                </anchor>
              </controlPr>
            </control>
          </mc:Choice>
        </mc:AlternateContent>
        <mc:AlternateContent xmlns:mc="http://schemas.openxmlformats.org/markup-compatibility/2006">
          <mc:Choice Requires="x14">
            <control shapeId="21531" r:id="rId26" name="Drop Down 27">
              <controlPr defaultSize="0" autoLine="0" autoPict="0">
                <anchor moveWithCells="1">
                  <from>
                    <xdr:col>2</xdr:col>
                    <xdr:colOff>0</xdr:colOff>
                    <xdr:row>47</xdr:row>
                    <xdr:rowOff>28575</xdr:rowOff>
                  </from>
                  <to>
                    <xdr:col>2</xdr:col>
                    <xdr:colOff>3657600</xdr:colOff>
                    <xdr:row>47</xdr:row>
                    <xdr:rowOff>247650</xdr:rowOff>
                  </to>
                </anchor>
              </controlPr>
            </control>
          </mc:Choice>
        </mc:AlternateContent>
        <mc:AlternateContent xmlns:mc="http://schemas.openxmlformats.org/markup-compatibility/2006">
          <mc:Choice Requires="x14">
            <control shapeId="21532" r:id="rId27" name="Drop Down 28">
              <controlPr defaultSize="0" autoLine="0" autoPict="0">
                <anchor moveWithCells="1">
                  <from>
                    <xdr:col>2</xdr:col>
                    <xdr:colOff>0</xdr:colOff>
                    <xdr:row>49</xdr:row>
                    <xdr:rowOff>38100</xdr:rowOff>
                  </from>
                  <to>
                    <xdr:col>2</xdr:col>
                    <xdr:colOff>3657600</xdr:colOff>
                    <xdr:row>49</xdr:row>
                    <xdr:rowOff>238125</xdr:rowOff>
                  </to>
                </anchor>
              </controlPr>
            </control>
          </mc:Choice>
        </mc:AlternateContent>
        <mc:AlternateContent xmlns:mc="http://schemas.openxmlformats.org/markup-compatibility/2006">
          <mc:Choice Requires="x14">
            <control shapeId="21533" r:id="rId28" name="Drop Down 29">
              <controlPr defaultSize="0" autoLine="0" autoPict="0">
                <anchor moveWithCells="1">
                  <from>
                    <xdr:col>2</xdr:col>
                    <xdr:colOff>0</xdr:colOff>
                    <xdr:row>51</xdr:row>
                    <xdr:rowOff>38100</xdr:rowOff>
                  </from>
                  <to>
                    <xdr:col>2</xdr:col>
                    <xdr:colOff>3657600</xdr:colOff>
                    <xdr:row>51</xdr:row>
                    <xdr:rowOff>257175</xdr:rowOff>
                  </to>
                </anchor>
              </controlPr>
            </control>
          </mc:Choice>
        </mc:AlternateContent>
        <mc:AlternateContent xmlns:mc="http://schemas.openxmlformats.org/markup-compatibility/2006">
          <mc:Choice Requires="x14">
            <control shapeId="21534" r:id="rId29" name="Drop Down 30">
              <controlPr defaultSize="0" autoLine="0" autoPict="0">
                <anchor moveWithCells="1">
                  <from>
                    <xdr:col>2</xdr:col>
                    <xdr:colOff>0</xdr:colOff>
                    <xdr:row>53</xdr:row>
                    <xdr:rowOff>38100</xdr:rowOff>
                  </from>
                  <to>
                    <xdr:col>2</xdr:col>
                    <xdr:colOff>3657600</xdr:colOff>
                    <xdr:row>53</xdr:row>
                    <xdr:rowOff>247650</xdr:rowOff>
                  </to>
                </anchor>
              </controlPr>
            </control>
          </mc:Choice>
        </mc:AlternateContent>
        <mc:AlternateContent xmlns:mc="http://schemas.openxmlformats.org/markup-compatibility/2006">
          <mc:Choice Requires="x14">
            <control shapeId="21535" r:id="rId30" name="Drop Down 31">
              <controlPr defaultSize="0" autoLine="0" autoPict="0">
                <anchor moveWithCells="1">
                  <from>
                    <xdr:col>2</xdr:col>
                    <xdr:colOff>0</xdr:colOff>
                    <xdr:row>44</xdr:row>
                    <xdr:rowOff>38100</xdr:rowOff>
                  </from>
                  <to>
                    <xdr:col>2</xdr:col>
                    <xdr:colOff>3657600</xdr:colOff>
                    <xdr:row>44</xdr:row>
                    <xdr:rowOff>238125</xdr:rowOff>
                  </to>
                </anchor>
              </controlPr>
            </control>
          </mc:Choice>
        </mc:AlternateContent>
        <mc:AlternateContent xmlns:mc="http://schemas.openxmlformats.org/markup-compatibility/2006">
          <mc:Choice Requires="x14">
            <control shapeId="21536" r:id="rId31" name="Drop Down 32">
              <controlPr defaultSize="0" autoLine="0" autoPict="0">
                <anchor moveWithCells="1">
                  <from>
                    <xdr:col>2</xdr:col>
                    <xdr:colOff>19050</xdr:colOff>
                    <xdr:row>38</xdr:row>
                    <xdr:rowOff>28575</xdr:rowOff>
                  </from>
                  <to>
                    <xdr:col>3</xdr:col>
                    <xdr:colOff>9525</xdr:colOff>
                    <xdr:row>39</xdr:row>
                    <xdr:rowOff>47625</xdr:rowOff>
                  </to>
                </anchor>
              </controlPr>
            </control>
          </mc:Choice>
        </mc:AlternateContent>
        <mc:AlternateContent xmlns:mc="http://schemas.openxmlformats.org/markup-compatibility/2006">
          <mc:Choice Requires="x14">
            <control shapeId="21537" r:id="rId32" name="Check Box 33">
              <controlPr defaultSize="0" autoFill="0" autoLine="0" autoPict="0">
                <anchor moveWithCells="1">
                  <from>
                    <xdr:col>1</xdr:col>
                    <xdr:colOff>3190875</xdr:colOff>
                    <xdr:row>25</xdr:row>
                    <xdr:rowOff>28575</xdr:rowOff>
                  </from>
                  <to>
                    <xdr:col>2</xdr:col>
                    <xdr:colOff>2800350</xdr:colOff>
                    <xdr:row>26</xdr:row>
                    <xdr:rowOff>47625</xdr:rowOff>
                  </to>
                </anchor>
              </controlPr>
            </control>
          </mc:Choice>
        </mc:AlternateContent>
        <mc:AlternateContent xmlns:mc="http://schemas.openxmlformats.org/markup-compatibility/2006">
          <mc:Choice Requires="x14">
            <control shapeId="21538" r:id="rId33" name="Check Box 34">
              <controlPr defaultSize="0" autoFill="0" autoLine="0" autoPict="0">
                <anchor moveWithCells="1">
                  <from>
                    <xdr:col>1</xdr:col>
                    <xdr:colOff>3190875</xdr:colOff>
                    <xdr:row>25</xdr:row>
                    <xdr:rowOff>152400</xdr:rowOff>
                  </from>
                  <to>
                    <xdr:col>2</xdr:col>
                    <xdr:colOff>2800350</xdr:colOff>
                    <xdr:row>26</xdr:row>
                    <xdr:rowOff>171450</xdr:rowOff>
                  </to>
                </anchor>
              </controlPr>
            </control>
          </mc:Choice>
        </mc:AlternateContent>
        <mc:AlternateContent xmlns:mc="http://schemas.openxmlformats.org/markup-compatibility/2006">
          <mc:Choice Requires="x14">
            <control shapeId="21539" r:id="rId34" name="Check Box 35">
              <controlPr defaultSize="0" autoFill="0" autoLine="0" autoPict="0">
                <anchor moveWithCells="1">
                  <from>
                    <xdr:col>1</xdr:col>
                    <xdr:colOff>3190875</xdr:colOff>
                    <xdr:row>26</xdr:row>
                    <xdr:rowOff>104775</xdr:rowOff>
                  </from>
                  <to>
                    <xdr:col>2</xdr:col>
                    <xdr:colOff>2800350</xdr:colOff>
                    <xdr:row>27</xdr:row>
                    <xdr:rowOff>114300</xdr:rowOff>
                  </to>
                </anchor>
              </controlPr>
            </control>
          </mc:Choice>
        </mc:AlternateContent>
        <mc:AlternateContent xmlns:mc="http://schemas.openxmlformats.org/markup-compatibility/2006">
          <mc:Choice Requires="x14">
            <control shapeId="21540" r:id="rId35" name="Check Box 36">
              <controlPr defaultSize="0" autoFill="0" autoLine="0" autoPict="0">
                <anchor moveWithCells="1">
                  <from>
                    <xdr:col>1</xdr:col>
                    <xdr:colOff>3190875</xdr:colOff>
                    <xdr:row>27</xdr:row>
                    <xdr:rowOff>38100</xdr:rowOff>
                  </from>
                  <to>
                    <xdr:col>2</xdr:col>
                    <xdr:colOff>2800350</xdr:colOff>
                    <xdr:row>28</xdr:row>
                    <xdr:rowOff>57150</xdr:rowOff>
                  </to>
                </anchor>
              </controlPr>
            </control>
          </mc:Choice>
        </mc:AlternateContent>
        <mc:AlternateContent xmlns:mc="http://schemas.openxmlformats.org/markup-compatibility/2006">
          <mc:Choice Requires="x14">
            <control shapeId="21541" r:id="rId36" name="Check Box 37">
              <controlPr defaultSize="0" autoFill="0" autoLine="0" autoPict="0">
                <anchor moveWithCells="1">
                  <from>
                    <xdr:col>1</xdr:col>
                    <xdr:colOff>3190875</xdr:colOff>
                    <xdr:row>27</xdr:row>
                    <xdr:rowOff>161925</xdr:rowOff>
                  </from>
                  <to>
                    <xdr:col>2</xdr:col>
                    <xdr:colOff>2800350</xdr:colOff>
                    <xdr:row>29</xdr:row>
                    <xdr:rowOff>9525</xdr:rowOff>
                  </to>
                </anchor>
              </controlPr>
            </control>
          </mc:Choice>
        </mc:AlternateContent>
        <mc:AlternateContent xmlns:mc="http://schemas.openxmlformats.org/markup-compatibility/2006">
          <mc:Choice Requires="x14">
            <control shapeId="21542" r:id="rId37" name="Drop Down 38">
              <controlPr defaultSize="0" autoLine="0" autoPict="0">
                <anchor moveWithCells="1">
                  <from>
                    <xdr:col>2</xdr:col>
                    <xdr:colOff>0</xdr:colOff>
                    <xdr:row>55</xdr:row>
                    <xdr:rowOff>38100</xdr:rowOff>
                  </from>
                  <to>
                    <xdr:col>2</xdr:col>
                    <xdr:colOff>3657600</xdr:colOff>
                    <xdr:row>55</xdr:row>
                    <xdr:rowOff>247650</xdr:rowOff>
                  </to>
                </anchor>
              </controlPr>
            </control>
          </mc:Choice>
        </mc:AlternateContent>
        <mc:AlternateContent xmlns:mc="http://schemas.openxmlformats.org/markup-compatibility/2006">
          <mc:Choice Requires="x14">
            <control shapeId="21543" r:id="rId38" name="Drop Down 39">
              <controlPr defaultSize="0" autoLine="0" autoPict="0">
                <anchor moveWithCells="1">
                  <from>
                    <xdr:col>2</xdr:col>
                    <xdr:colOff>0</xdr:colOff>
                    <xdr:row>87</xdr:row>
                    <xdr:rowOff>9525</xdr:rowOff>
                  </from>
                  <to>
                    <xdr:col>3</xdr:col>
                    <xdr:colOff>9525</xdr:colOff>
                    <xdr:row>88</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AJ264"/>
  <sheetViews>
    <sheetView workbookViewId="0">
      <selection activeCell="F1" sqref="F1:K1048576"/>
    </sheetView>
  </sheetViews>
  <sheetFormatPr defaultColWidth="9.140625" defaultRowHeight="15" x14ac:dyDescent="0.25"/>
  <cols>
    <col min="1" max="1" width="5.5703125" style="3" customWidth="1"/>
    <col min="2" max="2" width="40.140625" style="3" customWidth="1"/>
    <col min="3" max="3" width="11.5703125" style="3" bestFit="1" customWidth="1"/>
    <col min="4" max="4" width="69.5703125" style="3" bestFit="1" customWidth="1"/>
    <col min="5" max="5" width="2.5703125" style="3" customWidth="1"/>
    <col min="6" max="6" width="24" style="9" hidden="1" customWidth="1"/>
    <col min="7" max="7" width="11.5703125" style="7" hidden="1" customWidth="1"/>
    <col min="8" max="8" width="18" style="7" hidden="1" customWidth="1"/>
    <col min="9" max="9" width="10" style="8" hidden="1" customWidth="1"/>
    <col min="10" max="10" width="9.140625" style="8" hidden="1" customWidth="1"/>
    <col min="11" max="11" width="22.5703125" style="8" hidden="1" customWidth="1"/>
    <col min="12" max="13" width="9.140625" style="8" customWidth="1"/>
    <col min="14" max="36" width="9.140625" style="8"/>
    <col min="37" max="16384" width="9.140625" style="4"/>
  </cols>
  <sheetData>
    <row r="1" spans="1:12" ht="81" customHeight="1" x14ac:dyDescent="0.25">
      <c r="A1" s="305" t="s">
        <v>323</v>
      </c>
      <c r="B1" s="306"/>
      <c r="C1" s="306"/>
      <c r="D1" s="306"/>
      <c r="E1" s="96"/>
      <c r="F1" s="6"/>
      <c r="L1" s="9"/>
    </row>
    <row r="2" spans="1:12" s="8" customFormat="1" x14ac:dyDescent="0.25">
      <c r="A2" s="29"/>
      <c r="B2" s="101" t="s">
        <v>324</v>
      </c>
      <c r="C2" s="99"/>
      <c r="D2" s="101">
        <f>'A Company Info'!$C$3</f>
        <v>0</v>
      </c>
      <c r="E2" s="100"/>
      <c r="F2" s="21"/>
      <c r="G2" s="22"/>
    </row>
    <row r="3" spans="1:12" s="8" customFormat="1" x14ac:dyDescent="0.25">
      <c r="A3" s="29"/>
      <c r="B3" s="101" t="s">
        <v>325</v>
      </c>
      <c r="C3" s="101"/>
      <c r="D3" s="101">
        <f>'A Company Info'!$C$10</f>
        <v>0</v>
      </c>
      <c r="E3" s="100"/>
      <c r="F3" s="22"/>
      <c r="G3" s="23"/>
    </row>
    <row r="4" spans="1:12" s="8" customFormat="1" x14ac:dyDescent="0.25">
      <c r="A4" s="29"/>
      <c r="B4" s="101" t="s">
        <v>326</v>
      </c>
      <c r="C4" s="101"/>
      <c r="D4" s="102">
        <f>'A Company Info'!$C$12</f>
        <v>0</v>
      </c>
      <c r="E4" s="100"/>
      <c r="F4" s="22"/>
      <c r="G4" s="22"/>
    </row>
    <row r="5" spans="1:12" s="8" customFormat="1" x14ac:dyDescent="0.25">
      <c r="A5" s="29"/>
      <c r="B5" s="101" t="s">
        <v>327</v>
      </c>
      <c r="C5" s="101"/>
      <c r="D5" s="101">
        <f>'A Company Info'!$C$14</f>
        <v>0</v>
      </c>
      <c r="E5" s="100"/>
      <c r="F5" s="22"/>
      <c r="G5" s="22"/>
    </row>
    <row r="6" spans="1:12" s="8" customFormat="1" x14ac:dyDescent="0.25">
      <c r="A6" s="29"/>
      <c r="B6" s="101" t="s">
        <v>328</v>
      </c>
      <c r="C6" s="101"/>
      <c r="D6" s="101">
        <f>'A Company Info'!$C$32</f>
        <v>0</v>
      </c>
      <c r="E6" s="100"/>
      <c r="F6" s="22"/>
      <c r="G6" s="22"/>
    </row>
    <row r="7" spans="1:12" s="8" customFormat="1" x14ac:dyDescent="0.25">
      <c r="A7" s="29"/>
      <c r="B7" s="30"/>
      <c r="C7" s="30"/>
      <c r="D7" s="30"/>
      <c r="E7" s="100"/>
      <c r="F7" s="22"/>
      <c r="G7" s="22"/>
    </row>
    <row r="8" spans="1:12" s="8" customFormat="1" x14ac:dyDescent="0.25">
      <c r="A8" s="29"/>
      <c r="B8" s="103" t="s">
        <v>329</v>
      </c>
      <c r="C8" s="101"/>
      <c r="D8" s="30"/>
      <c r="E8" s="100"/>
      <c r="F8" s="22"/>
      <c r="G8" s="22"/>
    </row>
    <row r="9" spans="1:12" s="8" customFormat="1" x14ac:dyDescent="0.25">
      <c r="A9" s="29"/>
      <c r="B9" s="27" t="s">
        <v>330</v>
      </c>
      <c r="C9" s="101"/>
      <c r="D9" s="104" t="s">
        <v>331</v>
      </c>
      <c r="E9" s="100"/>
      <c r="F9" s="22"/>
      <c r="G9" s="22"/>
    </row>
    <row r="10" spans="1:12" s="8" customFormat="1" x14ac:dyDescent="0.2">
      <c r="A10" s="29"/>
      <c r="B10" s="30" t="str">
        <f>'A Company Info'!A1</f>
        <v>SECTION A - Company Information</v>
      </c>
      <c r="C10" s="30"/>
      <c r="D10" s="105" t="str">
        <f>IF(G10&gt;0,(CONCATENATE("You have failed to fully answer "&amp;G10&amp;" out of the 16 questions in this section")),"Complete")</f>
        <v>You have failed to fully answer 6 out of the 16 questions in this section</v>
      </c>
      <c r="E10" s="106"/>
      <c r="F10" s="22"/>
      <c r="G10" s="77">
        <f>COUNTIF('A Company Info'!D:D,"X")</f>
        <v>6</v>
      </c>
      <c r="H10" s="77">
        <f>COUNTIF('A Company Info'!D:D,"!")</f>
        <v>1</v>
      </c>
      <c r="I10" s="80"/>
      <c r="J10" s="79"/>
    </row>
    <row r="11" spans="1:12" s="8" customFormat="1" ht="12.6" customHeight="1" x14ac:dyDescent="0.2">
      <c r="A11" s="29"/>
      <c r="B11" s="31" t="str">
        <f>'B Financial'!A1</f>
        <v>SECTION B - Financial Information</v>
      </c>
      <c r="C11" s="31"/>
      <c r="D11" s="105" t="str">
        <f>IF(G11&gt;0,(CONCATENATE("You have failed to fully answer "&amp;G11&amp;" out of the 11 questions in this section")),"Complete")</f>
        <v>You have failed to fully answer 1 out of the 11 questions in this section</v>
      </c>
      <c r="E11" s="106"/>
      <c r="F11" s="21"/>
      <c r="G11" s="77">
        <f>COUNTIF('B Financial'!D:D,"X")</f>
        <v>1</v>
      </c>
      <c r="H11" s="77">
        <f>COUNTIF('B Financial'!D:D,"!")</f>
        <v>0</v>
      </c>
      <c r="I11" s="80"/>
      <c r="J11" s="79"/>
    </row>
    <row r="12" spans="1:12" s="8" customFormat="1" ht="16.5" x14ac:dyDescent="0.2">
      <c r="A12" s="29"/>
      <c r="B12" s="31" t="str">
        <f>'C Insurance'!A1</f>
        <v>SECTION C - Insurance Information</v>
      </c>
      <c r="C12" s="31"/>
      <c r="D12" s="105" t="str">
        <f>IF(G12&gt;0,(CONCATENATE("You have failed to fully answer "&amp;G12&amp;" out of the 4 questions in this section")),"Complete")</f>
        <v>You have failed to fully answer 2 out of the 4 questions in this section</v>
      </c>
      <c r="E12" s="106"/>
      <c r="F12" s="24"/>
      <c r="G12" s="77">
        <f>COUNTIF('C Insurance'!D:D,"X")</f>
        <v>2</v>
      </c>
      <c r="I12" s="80"/>
      <c r="J12" s="79"/>
    </row>
    <row r="13" spans="1:12" s="8" customFormat="1" x14ac:dyDescent="0.2">
      <c r="A13" s="29"/>
      <c r="B13" s="31" t="str">
        <f>'D Health &amp; Safety'!A1</f>
        <v>SECTION D - Health and Safety</v>
      </c>
      <c r="C13" s="31"/>
      <c r="D13" s="105" t="str">
        <f>IF(G13&gt;0,(CONCATENATE("You have failed to fully answer "&amp;G13&amp;" out of the 12 questions in this section")),"Complete")</f>
        <v>You have failed to fully answer 3 out of the 12 questions in this section</v>
      </c>
      <c r="E13" s="106"/>
      <c r="F13" s="21"/>
      <c r="G13" s="77">
        <f>COUNTIF('D Health &amp; Safety'!D:D,"X")</f>
        <v>3</v>
      </c>
      <c r="H13" s="9"/>
      <c r="I13" s="80"/>
      <c r="J13" s="79"/>
    </row>
    <row r="14" spans="1:12" s="8" customFormat="1" ht="16.5" x14ac:dyDescent="0.2">
      <c r="A14" s="29"/>
      <c r="B14" s="31" t="str">
        <f>'E Experience'!A1</f>
        <v>SECTION E - Summary of Experience</v>
      </c>
      <c r="C14" s="31"/>
      <c r="D14" s="105" t="str">
        <f>IF(G14&gt;0,(CONCATENATE("You have failed to fully answer "&amp;G14&amp;" out of the 16 questions in this section")),"Complete")</f>
        <v>You have failed to fully answer 12 out of the 16 questions in this section</v>
      </c>
      <c r="E14" s="106"/>
      <c r="F14" s="24"/>
      <c r="G14" s="77">
        <f>COUNTIF('E Experience'!D:D,"X")</f>
        <v>12</v>
      </c>
      <c r="I14" s="80"/>
      <c r="J14" s="79"/>
    </row>
    <row r="15" spans="1:12" s="8" customFormat="1" x14ac:dyDescent="0.2">
      <c r="A15" s="29"/>
      <c r="B15" s="31" t="str">
        <f>'F Quality'!A1</f>
        <v>SECTION F - Quality Management</v>
      </c>
      <c r="C15" s="31"/>
      <c r="D15" s="105" t="str">
        <f>IF(G15&gt;0,(CONCATENATE("You have failed to fully answer "&amp;G15&amp;" out of the 8 questions in this section")),"Complete")</f>
        <v>You have failed to fully answer 2 out of the 8 questions in this section</v>
      </c>
      <c r="E15" s="106"/>
      <c r="F15" s="21"/>
      <c r="G15" s="77">
        <f>COUNTIF('F Quality'!D:D,"X")</f>
        <v>2</v>
      </c>
      <c r="I15" s="80"/>
      <c r="J15" s="79"/>
    </row>
    <row r="16" spans="1:12" s="8" customFormat="1" ht="16.5" x14ac:dyDescent="0.2">
      <c r="A16" s="29"/>
      <c r="B16" s="31" t="str">
        <f>'G Training'!A1</f>
        <v xml:space="preserve">SECTION G - Training &amp; Employment </v>
      </c>
      <c r="C16" s="31"/>
      <c r="D16" s="105" t="str">
        <f>IF(G16&gt;0,(CONCATENATE("You have failed to fully answer "&amp;G16&amp;" out of the 6 questions in this section")),"Complete")</f>
        <v>You have failed to fully answer 3 out of the 6 questions in this section</v>
      </c>
      <c r="E16" s="106"/>
      <c r="F16" s="24"/>
      <c r="G16" s="77">
        <f>COUNTIF('G Training'!D:D,"X")</f>
        <v>3</v>
      </c>
      <c r="I16" s="80"/>
      <c r="J16" s="79"/>
    </row>
    <row r="17" spans="1:11" s="8" customFormat="1" x14ac:dyDescent="0.2">
      <c r="A17" s="29"/>
      <c r="B17" s="31" t="str">
        <f>'H Environment'!A1</f>
        <v>SECTION H - Waste Disposal and the Environment</v>
      </c>
      <c r="C17" s="31"/>
      <c r="D17" s="105" t="str">
        <f>IF(G17&gt;0,(CONCATENATE("You have failed to fully answer "&amp;G17&amp;" out of the 3 questions in this section")),"Complete")</f>
        <v>You have failed to fully answer 1 out of the 3 questions in this section</v>
      </c>
      <c r="E17" s="106"/>
      <c r="F17" s="21"/>
      <c r="G17" s="77">
        <f>COUNTIF('H Environment'!D:D,"X")</f>
        <v>1</v>
      </c>
      <c r="I17" s="80"/>
      <c r="J17" s="79"/>
    </row>
    <row r="18" spans="1:11" s="8" customFormat="1" ht="27" x14ac:dyDescent="0.2">
      <c r="A18" s="29"/>
      <c r="B18" s="31" t="str">
        <f>'I Training, Employment &amp; Data  '!A1</f>
        <v>SECTION I  - Training, Employment &amp; Data Protection</v>
      </c>
      <c r="C18" s="31"/>
      <c r="D18" s="105" t="str">
        <f>IF(G18&gt;0,(CONCATENATE("You have failed to fully answer "&amp;G18&amp;" out of the 17 questions in this section")),"Complete")</f>
        <v>You have failed to fully answer 13 out of the 17 questions in this section</v>
      </c>
      <c r="E18" s="106"/>
      <c r="F18" s="21"/>
      <c r="G18" s="77">
        <f>COUNTIF('I Training, Employment &amp; Data  '!D:D,"X")</f>
        <v>13</v>
      </c>
      <c r="I18" s="252"/>
      <c r="J18" s="79"/>
    </row>
    <row r="19" spans="1:11" s="8" customFormat="1" x14ac:dyDescent="0.2">
      <c r="A19" s="29"/>
      <c r="B19" s="31" t="str">
        <f>'J Cyber Security'!A1</f>
        <v>SECTION J - Cyber Security</v>
      </c>
      <c r="C19" s="31"/>
      <c r="D19" s="105" t="str">
        <f>IF(G19&gt;0,(CONCATENATE("You have failed to fully answer "&amp;G19&amp;" out of the 55 questions in this section")),"Complete")</f>
        <v>You have failed to fully answer 32 out of the 55 questions in this section</v>
      </c>
      <c r="E19" s="106"/>
      <c r="F19" s="21"/>
      <c r="G19" s="77">
        <f>COUNTIF('J Cyber Security'!D:D,"X")</f>
        <v>32</v>
      </c>
      <c r="I19" s="252"/>
      <c r="J19" s="79"/>
    </row>
    <row r="20" spans="1:11" s="8" customFormat="1" ht="16.5" x14ac:dyDescent="0.25">
      <c r="A20" s="29"/>
      <c r="B20" s="31"/>
      <c r="C20" s="31"/>
      <c r="D20" s="105"/>
      <c r="E20" s="100"/>
      <c r="F20" s="24"/>
    </row>
    <row r="21" spans="1:11" s="8" customFormat="1" x14ac:dyDescent="0.25">
      <c r="A21" s="128"/>
      <c r="B21" s="129" t="s">
        <v>332</v>
      </c>
      <c r="C21" s="130"/>
      <c r="D21" s="131" t="str">
        <f>CONCATENATE(ROUND(H21,0), "% Complete")</f>
        <v>49% Complete</v>
      </c>
      <c r="E21" s="132"/>
      <c r="F21" s="23"/>
      <c r="G21" s="22">
        <f>SUM(G10:G20)</f>
        <v>75</v>
      </c>
      <c r="H21" s="81">
        <f>(G21-148)/148*-100</f>
        <v>49.324324324324323</v>
      </c>
    </row>
    <row r="22" spans="1:11" s="8" customFormat="1" x14ac:dyDescent="0.25">
      <c r="A22" s="32"/>
      <c r="B22" s="31"/>
      <c r="C22" s="31"/>
      <c r="D22" s="33"/>
      <c r="E22" s="97"/>
      <c r="F22" s="22"/>
      <c r="G22" s="23"/>
    </row>
    <row r="23" spans="1:11" s="8" customFormat="1" x14ac:dyDescent="0.25">
      <c r="A23" s="32"/>
      <c r="B23" s="107" t="s">
        <v>333</v>
      </c>
      <c r="C23" s="31"/>
      <c r="D23" s="33"/>
      <c r="E23" s="97"/>
      <c r="F23" s="22"/>
      <c r="G23" s="23"/>
    </row>
    <row r="24" spans="1:11" s="8" customFormat="1" x14ac:dyDescent="0.25">
      <c r="A24" s="32"/>
      <c r="B24" s="27" t="s">
        <v>330</v>
      </c>
      <c r="C24" s="27" t="s">
        <v>334</v>
      </c>
      <c r="D24" s="108" t="s">
        <v>335</v>
      </c>
      <c r="E24" s="97"/>
      <c r="F24" s="22"/>
      <c r="G24" s="23"/>
    </row>
    <row r="25" spans="1:11" s="8" customFormat="1" x14ac:dyDescent="0.2">
      <c r="A25" s="32"/>
      <c r="B25" s="30" t="str">
        <f t="shared" ref="B25:B34" si="0">B10</f>
        <v>SECTION A - Company Information</v>
      </c>
      <c r="C25" s="109">
        <v>0.05</v>
      </c>
      <c r="D25" s="110">
        <f>K25</f>
        <v>0.05</v>
      </c>
      <c r="E25" s="97"/>
      <c r="F25" s="21"/>
      <c r="G25" s="77">
        <f>COUNTIF('A Company Info'!G:G,"1")</f>
        <v>6</v>
      </c>
      <c r="H25" s="9">
        <v>6</v>
      </c>
      <c r="I25" s="82">
        <f>C25</f>
        <v>0.05</v>
      </c>
      <c r="J25" s="8">
        <f>I25/H25</f>
        <v>8.3333333333333332E-3</v>
      </c>
      <c r="K25" s="8">
        <f>G25*J25</f>
        <v>0.05</v>
      </c>
    </row>
    <row r="26" spans="1:11" s="8" customFormat="1" ht="31.5" customHeight="1" x14ac:dyDescent="0.2">
      <c r="A26" s="32"/>
      <c r="B26" s="30" t="str">
        <f t="shared" si="0"/>
        <v>SECTION B - Financial Information</v>
      </c>
      <c r="C26" s="109">
        <v>0.3</v>
      </c>
      <c r="D26" s="110">
        <f>K26</f>
        <v>0.22499999999999998</v>
      </c>
      <c r="E26" s="97"/>
      <c r="F26" s="77">
        <f>COUNTIF('B Financial'!G:G,"2")</f>
        <v>2</v>
      </c>
      <c r="G26" s="77">
        <f>COUNTIF('B Financial'!G:G,"1")</f>
        <v>4</v>
      </c>
      <c r="H26" s="9">
        <v>8</v>
      </c>
      <c r="I26" s="82">
        <f t="shared" ref="I26:I32" si="1">C26</f>
        <v>0.3</v>
      </c>
      <c r="J26" s="8">
        <f t="shared" ref="J26:J32" si="2">I26/H26</f>
        <v>3.7499999999999999E-2</v>
      </c>
      <c r="K26" s="8">
        <f>(G26+F26)*J26</f>
        <v>0.22499999999999998</v>
      </c>
    </row>
    <row r="27" spans="1:11" s="8" customFormat="1" x14ac:dyDescent="0.2">
      <c r="A27" s="34"/>
      <c r="B27" s="30" t="str">
        <f t="shared" si="0"/>
        <v>SECTION C - Insurance Information</v>
      </c>
      <c r="C27" s="30" t="s">
        <v>336</v>
      </c>
      <c r="D27" s="111" t="s">
        <v>337</v>
      </c>
      <c r="E27" s="112"/>
      <c r="F27" s="23"/>
      <c r="G27" s="77">
        <f>COUNTIF('C Insurance'!G:G,"1")</f>
        <v>0</v>
      </c>
      <c r="I27" s="82" t="str">
        <f t="shared" si="1"/>
        <v xml:space="preserve"> -</v>
      </c>
    </row>
    <row r="28" spans="1:11" s="8" customFormat="1" x14ac:dyDescent="0.2">
      <c r="A28" s="34"/>
      <c r="B28" s="30" t="str">
        <f t="shared" si="0"/>
        <v>SECTION D - Health and Safety</v>
      </c>
      <c r="C28" s="30" t="s">
        <v>338</v>
      </c>
      <c r="D28" s="111" t="s">
        <v>337</v>
      </c>
      <c r="E28" s="112"/>
      <c r="F28" s="23"/>
      <c r="G28" s="77">
        <f>COUNTIF('D Health &amp; Safety'!G:G,"1")</f>
        <v>0</v>
      </c>
      <c r="I28" s="82" t="str">
        <f t="shared" si="1"/>
        <v xml:space="preserve"> - </v>
      </c>
    </row>
    <row r="29" spans="1:11" s="8" customFormat="1" x14ac:dyDescent="0.2">
      <c r="A29" s="34"/>
      <c r="B29" s="30" t="str">
        <f t="shared" si="0"/>
        <v>SECTION E - Summary of Experience</v>
      </c>
      <c r="C29" s="109">
        <v>0.3</v>
      </c>
      <c r="D29" s="113">
        <f>K29</f>
        <v>7.4999999999999997E-2</v>
      </c>
      <c r="E29" s="114"/>
      <c r="F29" s="23"/>
      <c r="G29" s="77">
        <f>COUNTIF('E Experience'!G:G,"1")</f>
        <v>4</v>
      </c>
      <c r="H29" s="8">
        <v>16</v>
      </c>
      <c r="I29" s="82">
        <f t="shared" si="1"/>
        <v>0.3</v>
      </c>
      <c r="J29" s="8">
        <f>I29/H29</f>
        <v>1.8749999999999999E-2</v>
      </c>
      <c r="K29" s="8">
        <f>G29*J29</f>
        <v>7.4999999999999997E-2</v>
      </c>
    </row>
    <row r="30" spans="1:11" s="8" customFormat="1" x14ac:dyDescent="0.2">
      <c r="A30" s="34"/>
      <c r="B30" s="30" t="str">
        <f t="shared" si="0"/>
        <v>SECTION F - Quality Management</v>
      </c>
      <c r="C30" s="109">
        <v>0.15</v>
      </c>
      <c r="D30" s="113">
        <f t="shared" ref="D30:D32" si="3">K30</f>
        <v>0.11249999999999999</v>
      </c>
      <c r="E30" s="114"/>
      <c r="F30" s="22"/>
      <c r="G30" s="77">
        <f>COUNTIF('F Quality'!G:G,"1")</f>
        <v>6</v>
      </c>
      <c r="H30" s="8">
        <v>8</v>
      </c>
      <c r="I30" s="82">
        <f t="shared" si="1"/>
        <v>0.15</v>
      </c>
      <c r="J30" s="8">
        <f t="shared" si="2"/>
        <v>1.8749999999999999E-2</v>
      </c>
      <c r="K30" s="8">
        <f t="shared" ref="K30:K32" si="4">G30*J30</f>
        <v>0.11249999999999999</v>
      </c>
    </row>
    <row r="31" spans="1:11" s="8" customFormat="1" x14ac:dyDescent="0.2">
      <c r="A31" s="34"/>
      <c r="B31" s="30" t="str">
        <f t="shared" si="0"/>
        <v xml:space="preserve">SECTION G - Training &amp; Employment </v>
      </c>
      <c r="C31" s="109">
        <v>0.1</v>
      </c>
      <c r="D31" s="113">
        <f t="shared" si="3"/>
        <v>5.7142857142857148E-2</v>
      </c>
      <c r="E31" s="97"/>
      <c r="F31" s="22"/>
      <c r="G31" s="77">
        <f>COUNTIF('G Training'!G:G,"1")</f>
        <v>4</v>
      </c>
      <c r="H31" s="8">
        <v>7</v>
      </c>
      <c r="I31" s="82">
        <f t="shared" si="1"/>
        <v>0.1</v>
      </c>
      <c r="J31" s="8">
        <f t="shared" si="2"/>
        <v>1.4285714285714287E-2</v>
      </c>
      <c r="K31" s="8">
        <f t="shared" si="4"/>
        <v>5.7142857142857148E-2</v>
      </c>
    </row>
    <row r="32" spans="1:11" s="8" customFormat="1" x14ac:dyDescent="0.2">
      <c r="A32" s="34"/>
      <c r="B32" s="30" t="str">
        <f t="shared" si="0"/>
        <v>SECTION H - Waste Disposal and the Environment</v>
      </c>
      <c r="C32" s="109">
        <v>0.1</v>
      </c>
      <c r="D32" s="113">
        <f t="shared" si="3"/>
        <v>6.6666666666666666E-2</v>
      </c>
      <c r="E32" s="97"/>
      <c r="F32" s="22"/>
      <c r="G32" s="77">
        <f>COUNTIF('H Environment'!G:G,"1")</f>
        <v>2</v>
      </c>
      <c r="H32" s="8">
        <v>3</v>
      </c>
      <c r="I32" s="82">
        <f t="shared" si="1"/>
        <v>0.1</v>
      </c>
      <c r="J32" s="8">
        <f t="shared" si="2"/>
        <v>3.3333333333333333E-2</v>
      </c>
      <c r="K32" s="8">
        <f t="shared" si="4"/>
        <v>6.6666666666666666E-2</v>
      </c>
    </row>
    <row r="33" spans="1:9" s="8" customFormat="1" ht="27" x14ac:dyDescent="0.2">
      <c r="A33" s="34"/>
      <c r="B33" s="30" t="str">
        <f t="shared" si="0"/>
        <v>SECTION I  - Training, Employment &amp; Data Protection</v>
      </c>
      <c r="C33" s="30" t="s">
        <v>336</v>
      </c>
      <c r="D33" s="111" t="s">
        <v>337</v>
      </c>
      <c r="E33" s="97"/>
      <c r="F33" s="22"/>
      <c r="G33" s="77"/>
      <c r="I33" s="82"/>
    </row>
    <row r="34" spans="1:9" s="8" customFormat="1" x14ac:dyDescent="0.2">
      <c r="A34" s="34"/>
      <c r="B34" s="30" t="str">
        <f t="shared" si="0"/>
        <v>SECTION J - Cyber Security</v>
      </c>
      <c r="C34" s="30" t="s">
        <v>338</v>
      </c>
      <c r="D34" s="111" t="s">
        <v>337</v>
      </c>
      <c r="E34" s="97"/>
      <c r="F34" s="22"/>
      <c r="G34" s="77"/>
      <c r="I34" s="82"/>
    </row>
    <row r="35" spans="1:9" s="8" customFormat="1" x14ac:dyDescent="0.25">
      <c r="A35" s="32"/>
      <c r="B35" s="30"/>
      <c r="C35" s="30"/>
      <c r="D35" s="33"/>
      <c r="E35" s="97"/>
      <c r="F35" s="23"/>
      <c r="G35" s="22"/>
    </row>
    <row r="36" spans="1:9" s="8" customFormat="1" x14ac:dyDescent="0.25">
      <c r="A36" s="124"/>
      <c r="B36" s="125" t="s">
        <v>339</v>
      </c>
      <c r="C36" s="126"/>
      <c r="D36" s="127">
        <f>D25+D26+D29+D30+D31+D32</f>
        <v>0.58630952380952372</v>
      </c>
      <c r="E36" s="123"/>
      <c r="F36" s="23"/>
      <c r="G36" s="22"/>
    </row>
    <row r="37" spans="1:9" s="8" customFormat="1" x14ac:dyDescent="0.25">
      <c r="A37" s="32"/>
      <c r="B37" s="30"/>
      <c r="C37" s="30"/>
      <c r="D37" s="33"/>
      <c r="E37" s="97"/>
      <c r="F37" s="23"/>
      <c r="G37" s="22"/>
    </row>
    <row r="38" spans="1:9" s="8" customFormat="1" x14ac:dyDescent="0.25">
      <c r="A38" s="32"/>
      <c r="B38" s="103" t="s">
        <v>340</v>
      </c>
      <c r="C38" s="30"/>
      <c r="D38" s="33"/>
      <c r="E38" s="97"/>
      <c r="F38" s="23"/>
      <c r="G38" s="22"/>
    </row>
    <row r="39" spans="1:9" s="8" customFormat="1" x14ac:dyDescent="0.25">
      <c r="A39" s="32"/>
      <c r="B39" s="30"/>
      <c r="C39" s="30"/>
      <c r="D39" s="33"/>
      <c r="E39" s="97"/>
      <c r="F39" s="23"/>
      <c r="G39" s="22"/>
    </row>
    <row r="40" spans="1:9" s="8" customFormat="1" ht="25.5" x14ac:dyDescent="0.25">
      <c r="A40" s="32"/>
      <c r="B40" s="115" t="s">
        <v>341</v>
      </c>
      <c r="C40" s="101" t="s">
        <v>342</v>
      </c>
      <c r="D40" s="33"/>
      <c r="E40" s="97"/>
      <c r="F40" s="23"/>
      <c r="G40" s="22"/>
    </row>
    <row r="41" spans="1:9" s="8" customFormat="1" x14ac:dyDescent="0.25">
      <c r="A41" s="32"/>
      <c r="B41" s="116" t="s">
        <v>343</v>
      </c>
      <c r="C41" s="117" t="s">
        <v>344</v>
      </c>
      <c r="D41" s="118" t="str">
        <f>IF(G41&gt;0,"!","√")</f>
        <v>√</v>
      </c>
      <c r="E41" s="97"/>
      <c r="F41" s="23"/>
      <c r="G41" s="5">
        <f>COUNTIF('B Financial'!C20:C22,"0")</f>
        <v>0</v>
      </c>
    </row>
    <row r="42" spans="1:9" s="8" customFormat="1" x14ac:dyDescent="0.25">
      <c r="A42" s="32"/>
      <c r="B42" s="30" t="s">
        <v>345</v>
      </c>
      <c r="C42" s="117" t="s">
        <v>346</v>
      </c>
      <c r="D42" s="118" t="str">
        <f>IF(G42&lt;300000,"X","√")</f>
        <v>X</v>
      </c>
      <c r="E42" s="97"/>
      <c r="F42" s="23"/>
      <c r="G42" s="22">
        <f>SUM('B Financial'!C20:C22)/3</f>
        <v>1</v>
      </c>
    </row>
    <row r="43" spans="1:9" s="8" customFormat="1" x14ac:dyDescent="0.25">
      <c r="A43" s="32"/>
      <c r="B43" s="30" t="s">
        <v>347</v>
      </c>
      <c r="C43" s="117" t="s">
        <v>348</v>
      </c>
      <c r="D43" s="118" t="str">
        <f>IF(G42&lt;600000,"X","√")</f>
        <v>X</v>
      </c>
      <c r="E43" s="97"/>
      <c r="F43" s="22"/>
      <c r="G43" s="22"/>
    </row>
    <row r="44" spans="1:9" s="8" customFormat="1" x14ac:dyDescent="0.25">
      <c r="A44" s="32"/>
      <c r="B44" s="30" t="s">
        <v>349</v>
      </c>
      <c r="C44" s="119" t="s">
        <v>350</v>
      </c>
      <c r="D44" s="118" t="str">
        <f>IF(G42&lt;1200000,"X","√")</f>
        <v>X</v>
      </c>
      <c r="E44" s="97"/>
      <c r="F44" s="22"/>
      <c r="G44" s="22"/>
    </row>
    <row r="45" spans="1:9" s="8" customFormat="1" x14ac:dyDescent="0.25">
      <c r="A45" s="32"/>
      <c r="B45" s="31" t="s">
        <v>351</v>
      </c>
      <c r="C45" s="119" t="s">
        <v>352</v>
      </c>
      <c r="D45" s="118" t="str">
        <f>IF(G42&lt;3000000,"X","√")</f>
        <v>X</v>
      </c>
      <c r="E45" s="97"/>
      <c r="F45" s="22"/>
      <c r="G45" s="22"/>
    </row>
    <row r="46" spans="1:9" s="8" customFormat="1" x14ac:dyDescent="0.25">
      <c r="A46" s="36"/>
      <c r="B46" s="31" t="s">
        <v>353</v>
      </c>
      <c r="C46" s="117" t="s">
        <v>354</v>
      </c>
      <c r="D46" s="118" t="str">
        <f>IF(G42&lt;5000000,"X","√")</f>
        <v>X</v>
      </c>
      <c r="E46" s="97"/>
      <c r="F46" s="23"/>
      <c r="G46" s="22"/>
    </row>
    <row r="47" spans="1:9" s="8" customFormat="1" x14ac:dyDescent="0.25">
      <c r="A47" s="36"/>
      <c r="B47" s="30"/>
      <c r="C47" s="30"/>
      <c r="D47" s="33"/>
      <c r="E47" s="97"/>
      <c r="F47" s="23"/>
      <c r="G47" s="23"/>
    </row>
    <row r="48" spans="1:9" s="8" customFormat="1" x14ac:dyDescent="0.25">
      <c r="A48" s="120"/>
      <c r="B48" s="121" t="s">
        <v>341</v>
      </c>
      <c r="C48" s="88"/>
      <c r="D48" s="122">
        <f>IF(G48=1,B41,IF(H48=2,B42,IF(H48=3,B43,IF(H48=4,B44,IF(H48=5,B45,IF(H48=6,B46,-1))))))</f>
        <v>-1</v>
      </c>
      <c r="E48" s="123"/>
      <c r="F48" s="23"/>
      <c r="G48" s="23">
        <f>COUNTIF(D41:D46,"!")</f>
        <v>0</v>
      </c>
      <c r="H48" s="23">
        <f>COUNTIF(D41:D46,"√")</f>
        <v>1</v>
      </c>
    </row>
    <row r="49" spans="1:8" s="8" customFormat="1" x14ac:dyDescent="0.25">
      <c r="A49" s="36"/>
      <c r="B49" s="37"/>
      <c r="C49" s="37"/>
      <c r="D49" s="33"/>
      <c r="E49" s="97"/>
      <c r="F49" s="23"/>
      <c r="G49" s="23"/>
    </row>
    <row r="50" spans="1:8" s="8" customFormat="1" x14ac:dyDescent="0.25">
      <c r="A50" s="320" t="s">
        <v>355</v>
      </c>
      <c r="B50" s="321"/>
      <c r="C50" s="321"/>
      <c r="D50" s="321"/>
      <c r="E50" s="322"/>
      <c r="F50" s="23"/>
      <c r="G50" s="23"/>
    </row>
    <row r="51" spans="1:8" s="8" customFormat="1" x14ac:dyDescent="0.25">
      <c r="A51" s="320" t="s">
        <v>356</v>
      </c>
      <c r="B51" s="321"/>
      <c r="C51" s="321"/>
      <c r="D51" s="321"/>
      <c r="E51" s="322"/>
      <c r="F51" s="23"/>
      <c r="G51" s="23"/>
      <c r="H51" s="9"/>
    </row>
    <row r="52" spans="1:8" s="8" customFormat="1" ht="15.75" thickBot="1" x14ac:dyDescent="0.3">
      <c r="A52" s="38"/>
      <c r="B52" s="39"/>
      <c r="C52" s="39"/>
      <c r="D52" s="39"/>
      <c r="E52" s="98"/>
      <c r="F52" s="23"/>
      <c r="G52" s="25"/>
      <c r="H52" s="7"/>
    </row>
    <row r="53" spans="1:8" s="8" customFormat="1" x14ac:dyDescent="0.25">
      <c r="A53" s="7"/>
      <c r="B53" s="7"/>
      <c r="C53" s="7"/>
      <c r="D53" s="7"/>
      <c r="E53" s="7"/>
      <c r="F53" s="9"/>
      <c r="G53" s="7"/>
      <c r="H53" s="10"/>
    </row>
    <row r="54" spans="1:8" s="8" customFormat="1" hidden="1" x14ac:dyDescent="0.25">
      <c r="A54" s="7"/>
      <c r="B54" s="7"/>
      <c r="C54" s="7"/>
      <c r="D54" s="7"/>
      <c r="E54" s="7"/>
      <c r="F54" s="9"/>
      <c r="G54" s="7"/>
      <c r="H54" s="10"/>
    </row>
    <row r="55" spans="1:8" s="8" customFormat="1" hidden="1" x14ac:dyDescent="0.25">
      <c r="A55" s="7"/>
      <c r="B55" s="11" t="s">
        <v>36</v>
      </c>
      <c r="C55" s="7"/>
      <c r="D55" s="7"/>
      <c r="E55" s="7"/>
      <c r="F55" s="9"/>
      <c r="G55" s="7"/>
      <c r="H55" s="10"/>
    </row>
    <row r="56" spans="1:8" s="8" customFormat="1" ht="15.75" hidden="1" thickBot="1" x14ac:dyDescent="0.3">
      <c r="A56" s="7"/>
      <c r="B56" s="12" t="s">
        <v>37</v>
      </c>
      <c r="C56" s="7"/>
      <c r="D56" s="7"/>
      <c r="E56" s="7"/>
      <c r="F56" s="9"/>
      <c r="G56" s="7"/>
      <c r="H56" s="10"/>
    </row>
    <row r="57" spans="1:8" s="8" customFormat="1" hidden="1" x14ac:dyDescent="0.25">
      <c r="A57" s="7"/>
      <c r="B57" s="7"/>
      <c r="C57" s="7"/>
      <c r="D57" s="7"/>
      <c r="E57" s="7"/>
      <c r="F57" s="9"/>
      <c r="G57" s="7"/>
      <c r="H57" s="7"/>
    </row>
    <row r="58" spans="1:8" s="8" customFormat="1" hidden="1" x14ac:dyDescent="0.25">
      <c r="A58" s="7"/>
      <c r="B58" s="13" t="s">
        <v>38</v>
      </c>
      <c r="C58" s="9"/>
      <c r="D58" s="7"/>
      <c r="E58" s="7"/>
      <c r="F58" s="9"/>
      <c r="G58" s="7"/>
      <c r="H58" s="7"/>
    </row>
    <row r="59" spans="1:8" s="8" customFormat="1" hidden="1" x14ac:dyDescent="0.25">
      <c r="A59" s="7"/>
      <c r="B59" s="14" t="s">
        <v>39</v>
      </c>
      <c r="C59" s="9"/>
      <c r="D59" s="7"/>
      <c r="E59" s="7"/>
      <c r="F59" s="9"/>
      <c r="G59" s="7"/>
      <c r="H59" s="7"/>
    </row>
    <row r="60" spans="1:8" s="8" customFormat="1" hidden="1" x14ac:dyDescent="0.25">
      <c r="A60" s="7"/>
      <c r="B60" s="14" t="s">
        <v>40</v>
      </c>
      <c r="C60" s="9"/>
      <c r="D60" s="7"/>
      <c r="E60" s="7"/>
      <c r="F60" s="9"/>
      <c r="G60" s="7"/>
      <c r="H60" s="7"/>
    </row>
    <row r="61" spans="1:8" s="8" customFormat="1" hidden="1" x14ac:dyDescent="0.25">
      <c r="A61" s="7"/>
      <c r="B61" s="14" t="s">
        <v>41</v>
      </c>
      <c r="C61" s="9"/>
      <c r="D61" s="7"/>
      <c r="E61" s="7"/>
      <c r="F61" s="9"/>
      <c r="G61" s="7"/>
      <c r="H61" s="7"/>
    </row>
    <row r="62" spans="1:8" s="8" customFormat="1" hidden="1" x14ac:dyDescent="0.25">
      <c r="A62" s="7"/>
      <c r="B62" s="14" t="s">
        <v>42</v>
      </c>
      <c r="C62" s="9"/>
      <c r="D62" s="7"/>
      <c r="E62" s="7"/>
      <c r="F62" s="9"/>
      <c r="G62" s="7"/>
      <c r="H62" s="7"/>
    </row>
    <row r="63" spans="1:8" s="8" customFormat="1" hidden="1" x14ac:dyDescent="0.25">
      <c r="A63" s="7"/>
      <c r="B63" s="14" t="s">
        <v>43</v>
      </c>
      <c r="C63" s="9"/>
      <c r="D63" s="7"/>
      <c r="E63" s="7"/>
      <c r="F63" s="9"/>
      <c r="G63" s="7"/>
      <c r="H63" s="7"/>
    </row>
    <row r="64" spans="1:8" s="8" customFormat="1" hidden="1" x14ac:dyDescent="0.25">
      <c r="A64" s="7"/>
      <c r="B64" s="14" t="s">
        <v>44</v>
      </c>
      <c r="C64" s="9"/>
      <c r="D64" s="7"/>
      <c r="E64" s="7"/>
      <c r="F64" s="9"/>
      <c r="G64" s="7"/>
      <c r="H64" s="7"/>
    </row>
    <row r="65" spans="1:8" s="8" customFormat="1" ht="15.75" hidden="1" thickBot="1" x14ac:dyDescent="0.3">
      <c r="A65" s="7"/>
      <c r="B65" s="15" t="s">
        <v>35</v>
      </c>
      <c r="C65" s="9"/>
      <c r="D65" s="7"/>
      <c r="E65" s="7"/>
      <c r="F65" s="9"/>
      <c r="G65" s="7"/>
      <c r="H65" s="7"/>
    </row>
    <row r="66" spans="1:8" s="8" customFormat="1" hidden="1" x14ac:dyDescent="0.25">
      <c r="A66" s="7"/>
      <c r="B66" s="7"/>
      <c r="C66" s="7"/>
      <c r="D66" s="7"/>
      <c r="E66" s="7"/>
      <c r="F66" s="9"/>
      <c r="G66" s="7"/>
      <c r="H66" s="7"/>
    </row>
    <row r="67" spans="1:8" s="8" customFormat="1" hidden="1" x14ac:dyDescent="0.25">
      <c r="A67" s="7"/>
      <c r="B67" s="16" t="s">
        <v>45</v>
      </c>
      <c r="C67" s="78"/>
      <c r="D67" s="7"/>
      <c r="E67" s="7"/>
      <c r="F67" s="9"/>
      <c r="G67" s="7"/>
      <c r="H67" s="7"/>
    </row>
    <row r="68" spans="1:8" s="8" customFormat="1" hidden="1" x14ac:dyDescent="0.25">
      <c r="A68" s="7"/>
      <c r="B68" s="17" t="s">
        <v>46</v>
      </c>
      <c r="C68" s="78"/>
      <c r="D68" s="7"/>
      <c r="E68" s="7"/>
      <c r="F68" s="9"/>
      <c r="G68" s="7"/>
      <c r="H68" s="7"/>
    </row>
    <row r="69" spans="1:8" s="8" customFormat="1" hidden="1" x14ac:dyDescent="0.25">
      <c r="A69" s="7"/>
      <c r="B69" s="17" t="s">
        <v>47</v>
      </c>
      <c r="C69" s="78"/>
      <c r="D69" s="7"/>
      <c r="E69" s="7"/>
      <c r="F69" s="9"/>
      <c r="G69" s="7"/>
      <c r="H69" s="7"/>
    </row>
    <row r="70" spans="1:8" s="8" customFormat="1" hidden="1" x14ac:dyDescent="0.25">
      <c r="B70" s="17" t="s">
        <v>48</v>
      </c>
      <c r="C70" s="78"/>
      <c r="F70" s="9"/>
      <c r="G70" s="7"/>
      <c r="H70" s="7"/>
    </row>
    <row r="71" spans="1:8" s="8" customFormat="1" ht="15.75" hidden="1" thickBot="1" x14ac:dyDescent="0.3">
      <c r="B71" s="18" t="s">
        <v>49</v>
      </c>
      <c r="C71" s="78"/>
      <c r="F71" s="9"/>
      <c r="G71" s="7"/>
      <c r="H71" s="7"/>
    </row>
    <row r="72" spans="1:8" s="8" customFormat="1" hidden="1" x14ac:dyDescent="0.25">
      <c r="B72" s="7"/>
      <c r="C72" s="7"/>
      <c r="F72" s="9"/>
      <c r="G72" s="7"/>
      <c r="H72" s="7"/>
    </row>
    <row r="73" spans="1:8" s="8" customFormat="1" hidden="1" x14ac:dyDescent="0.25">
      <c r="B73" s="7"/>
      <c r="C73" s="7"/>
      <c r="F73" s="9"/>
      <c r="G73" s="7"/>
      <c r="H73" s="7"/>
    </row>
    <row r="74" spans="1:8" s="8" customFormat="1" hidden="1" x14ac:dyDescent="0.25">
      <c r="B74" s="11">
        <v>1900</v>
      </c>
      <c r="C74" s="7"/>
      <c r="F74" s="9"/>
      <c r="G74" s="7"/>
      <c r="H74" s="7"/>
    </row>
    <row r="75" spans="1:8" s="8" customFormat="1" hidden="1" x14ac:dyDescent="0.25">
      <c r="B75" s="19">
        <v>1901</v>
      </c>
      <c r="C75" s="7"/>
      <c r="F75" s="9"/>
      <c r="G75" s="7"/>
      <c r="H75" s="7"/>
    </row>
    <row r="76" spans="1:8" s="8" customFormat="1" hidden="1" x14ac:dyDescent="0.25">
      <c r="B76" s="19">
        <v>1902</v>
      </c>
      <c r="C76" s="7"/>
      <c r="F76" s="9"/>
      <c r="G76" s="7"/>
      <c r="H76" s="7"/>
    </row>
    <row r="77" spans="1:8" s="8" customFormat="1" hidden="1" x14ac:dyDescent="0.25">
      <c r="B77" s="19">
        <v>1903</v>
      </c>
      <c r="C77" s="7"/>
      <c r="F77" s="9"/>
      <c r="G77" s="7"/>
      <c r="H77" s="7"/>
    </row>
    <row r="78" spans="1:8" s="8" customFormat="1" hidden="1" x14ac:dyDescent="0.25">
      <c r="B78" s="19">
        <v>1904</v>
      </c>
      <c r="C78" s="7"/>
      <c r="F78" s="9"/>
      <c r="G78" s="7"/>
      <c r="H78" s="7"/>
    </row>
    <row r="79" spans="1:8" s="8" customFormat="1" hidden="1" x14ac:dyDescent="0.25">
      <c r="B79" s="19">
        <v>1905</v>
      </c>
      <c r="C79" s="7"/>
      <c r="F79" s="9"/>
      <c r="G79" s="7"/>
      <c r="H79" s="7"/>
    </row>
    <row r="80" spans="1:8" s="8" customFormat="1" hidden="1" x14ac:dyDescent="0.25">
      <c r="B80" s="19">
        <v>1906</v>
      </c>
      <c r="C80" s="7"/>
      <c r="F80" s="9"/>
      <c r="G80" s="7"/>
      <c r="H80" s="7"/>
    </row>
    <row r="81" spans="1:8" s="8" customFormat="1" hidden="1" x14ac:dyDescent="0.25">
      <c r="A81" s="7"/>
      <c r="B81" s="19">
        <v>1907</v>
      </c>
      <c r="C81" s="7"/>
      <c r="D81" s="7"/>
      <c r="E81" s="7"/>
      <c r="F81" s="9"/>
      <c r="G81" s="7"/>
      <c r="H81" s="7"/>
    </row>
    <row r="82" spans="1:8" s="8" customFormat="1" hidden="1" x14ac:dyDescent="0.25">
      <c r="A82" s="7"/>
      <c r="B82" s="19">
        <v>1908</v>
      </c>
      <c r="C82" s="7"/>
      <c r="D82" s="7"/>
      <c r="E82" s="7"/>
      <c r="F82" s="9"/>
      <c r="G82" s="7"/>
      <c r="H82" s="7"/>
    </row>
    <row r="83" spans="1:8" s="8" customFormat="1" hidden="1" x14ac:dyDescent="0.25">
      <c r="A83" s="7"/>
      <c r="B83" s="19">
        <v>1909</v>
      </c>
      <c r="C83" s="7"/>
      <c r="D83" s="7"/>
      <c r="E83" s="7"/>
      <c r="F83" s="9"/>
      <c r="G83" s="7"/>
      <c r="H83" s="7"/>
    </row>
    <row r="84" spans="1:8" s="8" customFormat="1" hidden="1" x14ac:dyDescent="0.25">
      <c r="A84" s="7"/>
      <c r="B84" s="19">
        <v>1910</v>
      </c>
      <c r="C84" s="7"/>
      <c r="D84" s="7"/>
      <c r="E84" s="7"/>
      <c r="F84" s="9"/>
      <c r="G84" s="7"/>
      <c r="H84" s="7"/>
    </row>
    <row r="85" spans="1:8" s="8" customFormat="1" hidden="1" x14ac:dyDescent="0.25">
      <c r="A85" s="7"/>
      <c r="B85" s="19">
        <v>1911</v>
      </c>
      <c r="C85" s="7"/>
      <c r="D85" s="7"/>
      <c r="E85" s="7"/>
      <c r="F85" s="9"/>
      <c r="G85" s="7"/>
      <c r="H85" s="7"/>
    </row>
    <row r="86" spans="1:8" s="8" customFormat="1" hidden="1" x14ac:dyDescent="0.25">
      <c r="A86" s="7"/>
      <c r="B86" s="19">
        <v>1912</v>
      </c>
      <c r="C86" s="7"/>
      <c r="D86" s="7"/>
      <c r="E86" s="7"/>
      <c r="F86" s="9"/>
      <c r="G86" s="7"/>
      <c r="H86" s="7"/>
    </row>
    <row r="87" spans="1:8" s="8" customFormat="1" hidden="1" x14ac:dyDescent="0.25">
      <c r="A87" s="7"/>
      <c r="B87" s="19">
        <v>1913</v>
      </c>
      <c r="C87" s="7"/>
      <c r="D87" s="7"/>
      <c r="E87" s="7"/>
      <c r="F87" s="9"/>
      <c r="G87" s="7"/>
      <c r="H87" s="7"/>
    </row>
    <row r="88" spans="1:8" s="8" customFormat="1" hidden="1" x14ac:dyDescent="0.25">
      <c r="A88" s="7"/>
      <c r="B88" s="19">
        <v>1914</v>
      </c>
      <c r="C88" s="7"/>
      <c r="D88" s="7"/>
      <c r="E88" s="7"/>
      <c r="F88" s="9"/>
      <c r="G88" s="7"/>
      <c r="H88" s="7"/>
    </row>
    <row r="89" spans="1:8" s="8" customFormat="1" hidden="1" x14ac:dyDescent="0.25">
      <c r="A89" s="7"/>
      <c r="B89" s="19">
        <v>1915</v>
      </c>
      <c r="C89" s="7"/>
      <c r="D89" s="7"/>
      <c r="E89" s="7"/>
      <c r="F89" s="9"/>
      <c r="G89" s="7"/>
      <c r="H89" s="7"/>
    </row>
    <row r="90" spans="1:8" s="8" customFormat="1" hidden="1" x14ac:dyDescent="0.25">
      <c r="A90" s="7"/>
      <c r="B90" s="19">
        <v>1916</v>
      </c>
      <c r="C90" s="7"/>
      <c r="D90" s="7"/>
      <c r="E90" s="7"/>
      <c r="F90" s="9"/>
      <c r="G90" s="7"/>
      <c r="H90" s="7"/>
    </row>
    <row r="91" spans="1:8" s="8" customFormat="1" hidden="1" x14ac:dyDescent="0.25">
      <c r="A91" s="7"/>
      <c r="B91" s="19">
        <v>1917</v>
      </c>
      <c r="C91" s="7"/>
      <c r="D91" s="7"/>
      <c r="E91" s="7"/>
      <c r="F91" s="9"/>
      <c r="G91" s="7"/>
      <c r="H91" s="7"/>
    </row>
    <row r="92" spans="1:8" s="8" customFormat="1" hidden="1" x14ac:dyDescent="0.25">
      <c r="A92" s="7"/>
      <c r="B92" s="19">
        <v>1918</v>
      </c>
      <c r="C92" s="7"/>
      <c r="D92" s="7"/>
      <c r="E92" s="7"/>
      <c r="F92" s="9"/>
      <c r="G92" s="7"/>
      <c r="H92" s="7"/>
    </row>
    <row r="93" spans="1:8" s="8" customFormat="1" hidden="1" x14ac:dyDescent="0.25">
      <c r="A93" s="7"/>
      <c r="B93" s="19">
        <v>1919</v>
      </c>
      <c r="C93" s="7"/>
      <c r="D93" s="7"/>
      <c r="E93" s="7"/>
      <c r="F93" s="9"/>
      <c r="G93" s="7"/>
      <c r="H93" s="7"/>
    </row>
    <row r="94" spans="1:8" s="8" customFormat="1" hidden="1" x14ac:dyDescent="0.25">
      <c r="A94" s="7"/>
      <c r="B94" s="19">
        <v>1920</v>
      </c>
      <c r="C94" s="7"/>
      <c r="D94" s="7"/>
      <c r="E94" s="7"/>
      <c r="F94" s="9"/>
      <c r="G94" s="7"/>
      <c r="H94" s="7"/>
    </row>
    <row r="95" spans="1:8" s="8" customFormat="1" hidden="1" x14ac:dyDescent="0.25">
      <c r="A95" s="7"/>
      <c r="B95" s="19">
        <v>1921</v>
      </c>
      <c r="C95" s="7"/>
      <c r="D95" s="7"/>
      <c r="E95" s="7"/>
      <c r="F95" s="9"/>
      <c r="G95" s="7"/>
      <c r="H95" s="7"/>
    </row>
    <row r="96" spans="1:8" s="8" customFormat="1" hidden="1" x14ac:dyDescent="0.25">
      <c r="A96" s="7"/>
      <c r="B96" s="19">
        <v>1922</v>
      </c>
      <c r="C96" s="7"/>
      <c r="D96" s="7"/>
      <c r="E96" s="7"/>
      <c r="F96" s="9"/>
      <c r="G96" s="7"/>
      <c r="H96" s="7"/>
    </row>
    <row r="97" spans="1:8" s="8" customFormat="1" hidden="1" x14ac:dyDescent="0.25">
      <c r="A97" s="7"/>
      <c r="B97" s="19">
        <v>1923</v>
      </c>
      <c r="C97" s="7"/>
      <c r="D97" s="7"/>
      <c r="E97" s="7"/>
      <c r="F97" s="9"/>
      <c r="G97" s="7"/>
      <c r="H97" s="7"/>
    </row>
    <row r="98" spans="1:8" s="8" customFormat="1" hidden="1" x14ac:dyDescent="0.25">
      <c r="A98" s="7"/>
      <c r="B98" s="19">
        <v>1924</v>
      </c>
      <c r="C98" s="7"/>
      <c r="D98" s="7"/>
      <c r="E98" s="7"/>
      <c r="F98" s="9"/>
      <c r="G98" s="7"/>
      <c r="H98" s="7"/>
    </row>
    <row r="99" spans="1:8" s="8" customFormat="1" hidden="1" x14ac:dyDescent="0.25">
      <c r="A99" s="7"/>
      <c r="B99" s="19">
        <v>1925</v>
      </c>
      <c r="C99" s="7"/>
      <c r="D99" s="7"/>
      <c r="E99" s="7"/>
      <c r="F99" s="9"/>
      <c r="G99" s="7"/>
      <c r="H99" s="7"/>
    </row>
    <row r="100" spans="1:8" s="8" customFormat="1" hidden="1" x14ac:dyDescent="0.25">
      <c r="A100" s="7"/>
      <c r="B100" s="19">
        <v>1926</v>
      </c>
      <c r="C100" s="7"/>
      <c r="D100" s="7"/>
      <c r="E100" s="7"/>
      <c r="F100" s="9"/>
      <c r="G100" s="7"/>
      <c r="H100" s="7"/>
    </row>
    <row r="101" spans="1:8" s="8" customFormat="1" hidden="1" x14ac:dyDescent="0.25">
      <c r="A101" s="7"/>
      <c r="B101" s="19">
        <v>1927</v>
      </c>
      <c r="C101" s="7"/>
      <c r="D101" s="7"/>
      <c r="E101" s="7"/>
      <c r="F101" s="9"/>
      <c r="G101" s="7"/>
      <c r="H101" s="7"/>
    </row>
    <row r="102" spans="1:8" s="8" customFormat="1" hidden="1" x14ac:dyDescent="0.25">
      <c r="A102" s="7"/>
      <c r="B102" s="19">
        <v>1928</v>
      </c>
      <c r="C102" s="7"/>
      <c r="D102" s="7"/>
      <c r="E102" s="7"/>
      <c r="F102" s="9"/>
      <c r="G102" s="7"/>
      <c r="H102" s="7"/>
    </row>
    <row r="103" spans="1:8" s="8" customFormat="1" hidden="1" x14ac:dyDescent="0.25">
      <c r="A103" s="7"/>
      <c r="B103" s="19">
        <v>1929</v>
      </c>
      <c r="C103" s="7"/>
      <c r="D103" s="7"/>
      <c r="E103" s="7"/>
      <c r="F103" s="9"/>
      <c r="G103" s="7"/>
      <c r="H103" s="7"/>
    </row>
    <row r="104" spans="1:8" s="8" customFormat="1" hidden="1" x14ac:dyDescent="0.25">
      <c r="A104" s="7"/>
      <c r="B104" s="19">
        <v>1930</v>
      </c>
      <c r="C104" s="7"/>
      <c r="D104" s="7"/>
      <c r="E104" s="7"/>
      <c r="F104" s="9"/>
      <c r="G104" s="7"/>
      <c r="H104" s="7"/>
    </row>
    <row r="105" spans="1:8" s="8" customFormat="1" hidden="1" x14ac:dyDescent="0.25">
      <c r="A105" s="7"/>
      <c r="B105" s="19">
        <v>1931</v>
      </c>
      <c r="C105" s="7"/>
      <c r="D105" s="7"/>
      <c r="E105" s="7"/>
      <c r="F105" s="9"/>
      <c r="G105" s="7"/>
      <c r="H105" s="7"/>
    </row>
    <row r="106" spans="1:8" s="8" customFormat="1" hidden="1" x14ac:dyDescent="0.25">
      <c r="A106" s="7"/>
      <c r="B106" s="19">
        <v>1932</v>
      </c>
      <c r="C106" s="7"/>
      <c r="D106" s="7"/>
      <c r="E106" s="7"/>
      <c r="F106" s="9"/>
      <c r="G106" s="7"/>
      <c r="H106" s="7"/>
    </row>
    <row r="107" spans="1:8" s="8" customFormat="1" hidden="1" x14ac:dyDescent="0.25">
      <c r="A107" s="7"/>
      <c r="B107" s="19">
        <v>1933</v>
      </c>
      <c r="C107" s="7"/>
      <c r="D107" s="7"/>
      <c r="E107" s="7"/>
      <c r="F107" s="9"/>
      <c r="G107" s="7"/>
      <c r="H107" s="7"/>
    </row>
    <row r="108" spans="1:8" s="8" customFormat="1" hidden="1" x14ac:dyDescent="0.25">
      <c r="A108" s="7"/>
      <c r="B108" s="19">
        <v>1934</v>
      </c>
      <c r="C108" s="7"/>
      <c r="D108" s="7"/>
      <c r="E108" s="7"/>
      <c r="F108" s="9"/>
      <c r="G108" s="7"/>
      <c r="H108" s="7"/>
    </row>
    <row r="109" spans="1:8" s="8" customFormat="1" hidden="1" x14ac:dyDescent="0.25">
      <c r="A109" s="7"/>
      <c r="B109" s="19">
        <v>1935</v>
      </c>
      <c r="C109" s="7"/>
      <c r="D109" s="7"/>
      <c r="E109" s="7"/>
      <c r="F109" s="9"/>
      <c r="G109" s="7"/>
      <c r="H109" s="7"/>
    </row>
    <row r="110" spans="1:8" s="8" customFormat="1" hidden="1" x14ac:dyDescent="0.25">
      <c r="A110" s="7"/>
      <c r="B110" s="19">
        <v>1936</v>
      </c>
      <c r="C110" s="7"/>
      <c r="D110" s="7"/>
      <c r="E110" s="7"/>
      <c r="F110" s="9"/>
      <c r="G110" s="7"/>
      <c r="H110" s="7"/>
    </row>
    <row r="111" spans="1:8" s="8" customFormat="1" hidden="1" x14ac:dyDescent="0.25">
      <c r="A111" s="7"/>
      <c r="B111" s="19">
        <v>1937</v>
      </c>
      <c r="C111" s="7"/>
      <c r="D111" s="7"/>
      <c r="E111" s="7"/>
      <c r="F111" s="9"/>
      <c r="G111" s="7"/>
      <c r="H111" s="7"/>
    </row>
    <row r="112" spans="1:8" s="8" customFormat="1" hidden="1" x14ac:dyDescent="0.25">
      <c r="A112" s="7"/>
      <c r="B112" s="19">
        <v>1938</v>
      </c>
      <c r="C112" s="7"/>
      <c r="D112" s="7"/>
      <c r="E112" s="7"/>
      <c r="F112" s="9"/>
      <c r="G112" s="7"/>
      <c r="H112" s="7"/>
    </row>
    <row r="113" spans="1:8" s="8" customFormat="1" hidden="1" x14ac:dyDescent="0.25">
      <c r="A113" s="7"/>
      <c r="B113" s="19">
        <v>1939</v>
      </c>
      <c r="C113" s="7"/>
      <c r="D113" s="7"/>
      <c r="E113" s="7"/>
      <c r="F113" s="9"/>
      <c r="G113" s="7"/>
      <c r="H113" s="7"/>
    </row>
    <row r="114" spans="1:8" s="8" customFormat="1" hidden="1" x14ac:dyDescent="0.25">
      <c r="A114" s="7"/>
      <c r="B114" s="19">
        <v>1940</v>
      </c>
      <c r="C114" s="7"/>
      <c r="D114" s="7"/>
      <c r="E114" s="7"/>
      <c r="F114" s="9"/>
      <c r="G114" s="7"/>
      <c r="H114" s="7"/>
    </row>
    <row r="115" spans="1:8" s="8" customFormat="1" hidden="1" x14ac:dyDescent="0.25">
      <c r="A115" s="7"/>
      <c r="B115" s="19">
        <v>1941</v>
      </c>
      <c r="C115" s="7"/>
      <c r="D115" s="7"/>
      <c r="E115" s="7"/>
      <c r="F115" s="9"/>
      <c r="G115" s="7"/>
      <c r="H115" s="7"/>
    </row>
    <row r="116" spans="1:8" s="8" customFormat="1" hidden="1" x14ac:dyDescent="0.25">
      <c r="A116" s="7"/>
      <c r="B116" s="19">
        <v>1942</v>
      </c>
      <c r="C116" s="7"/>
      <c r="D116" s="7"/>
      <c r="E116" s="7"/>
      <c r="F116" s="9"/>
      <c r="G116" s="7"/>
      <c r="H116" s="7"/>
    </row>
    <row r="117" spans="1:8" s="8" customFormat="1" hidden="1" x14ac:dyDescent="0.25">
      <c r="A117" s="7"/>
      <c r="B117" s="19">
        <v>1943</v>
      </c>
      <c r="C117" s="7"/>
      <c r="D117" s="7"/>
      <c r="E117" s="7"/>
      <c r="F117" s="9"/>
      <c r="G117" s="7"/>
      <c r="H117" s="7"/>
    </row>
    <row r="118" spans="1:8" s="8" customFormat="1" hidden="1" x14ac:dyDescent="0.25">
      <c r="A118" s="7"/>
      <c r="B118" s="19">
        <v>1944</v>
      </c>
      <c r="C118" s="7"/>
      <c r="D118" s="7"/>
      <c r="E118" s="7"/>
      <c r="F118" s="9"/>
      <c r="G118" s="7"/>
      <c r="H118" s="7"/>
    </row>
    <row r="119" spans="1:8" s="8" customFormat="1" hidden="1" x14ac:dyDescent="0.25">
      <c r="A119" s="7"/>
      <c r="B119" s="19">
        <v>1945</v>
      </c>
      <c r="C119" s="7"/>
      <c r="D119" s="7"/>
      <c r="E119" s="7"/>
      <c r="F119" s="9"/>
      <c r="G119" s="7"/>
      <c r="H119" s="7"/>
    </row>
    <row r="120" spans="1:8" s="8" customFormat="1" hidden="1" x14ac:dyDescent="0.25">
      <c r="A120" s="7"/>
      <c r="B120" s="19">
        <v>1946</v>
      </c>
      <c r="C120" s="7"/>
      <c r="D120" s="7"/>
      <c r="E120" s="7"/>
      <c r="F120" s="9"/>
      <c r="G120" s="7"/>
      <c r="H120" s="7"/>
    </row>
    <row r="121" spans="1:8" s="8" customFormat="1" hidden="1" x14ac:dyDescent="0.25">
      <c r="A121" s="7"/>
      <c r="B121" s="19">
        <v>1947</v>
      </c>
      <c r="C121" s="7"/>
      <c r="D121" s="7"/>
      <c r="E121" s="7"/>
      <c r="F121" s="9"/>
      <c r="G121" s="7"/>
      <c r="H121" s="7"/>
    </row>
    <row r="122" spans="1:8" s="8" customFormat="1" hidden="1" x14ac:dyDescent="0.25">
      <c r="A122" s="7"/>
      <c r="B122" s="19">
        <v>1948</v>
      </c>
      <c r="C122" s="7"/>
      <c r="D122" s="7"/>
      <c r="E122" s="7"/>
      <c r="F122" s="9"/>
      <c r="G122" s="7"/>
      <c r="H122" s="7"/>
    </row>
    <row r="123" spans="1:8" s="8" customFormat="1" hidden="1" x14ac:dyDescent="0.25">
      <c r="A123" s="7"/>
      <c r="B123" s="19">
        <v>1949</v>
      </c>
      <c r="C123" s="7"/>
      <c r="D123" s="7"/>
      <c r="E123" s="7"/>
      <c r="F123" s="9"/>
      <c r="G123" s="7"/>
      <c r="H123" s="7"/>
    </row>
    <row r="124" spans="1:8" s="8" customFormat="1" hidden="1" x14ac:dyDescent="0.25">
      <c r="A124" s="7"/>
      <c r="B124" s="19">
        <v>1950</v>
      </c>
      <c r="C124" s="7"/>
      <c r="D124" s="7"/>
      <c r="E124" s="7"/>
      <c r="F124" s="9"/>
      <c r="G124" s="7"/>
      <c r="H124" s="7"/>
    </row>
    <row r="125" spans="1:8" s="8" customFormat="1" hidden="1" x14ac:dyDescent="0.25">
      <c r="A125" s="7"/>
      <c r="B125" s="19">
        <v>1951</v>
      </c>
      <c r="C125" s="7"/>
      <c r="D125" s="7"/>
      <c r="E125" s="7"/>
      <c r="F125" s="9"/>
      <c r="G125" s="7"/>
      <c r="H125" s="7"/>
    </row>
    <row r="126" spans="1:8" s="8" customFormat="1" hidden="1" x14ac:dyDescent="0.25">
      <c r="A126" s="7"/>
      <c r="B126" s="19">
        <v>1952</v>
      </c>
      <c r="C126" s="7"/>
      <c r="D126" s="7"/>
      <c r="E126" s="7"/>
      <c r="F126" s="9"/>
      <c r="G126" s="7"/>
      <c r="H126" s="7"/>
    </row>
    <row r="127" spans="1:8" s="8" customFormat="1" hidden="1" x14ac:dyDescent="0.25">
      <c r="A127" s="7"/>
      <c r="B127" s="19">
        <v>1953</v>
      </c>
      <c r="C127" s="7"/>
      <c r="D127" s="7"/>
      <c r="E127" s="7"/>
      <c r="F127" s="9"/>
      <c r="G127" s="7"/>
      <c r="H127" s="7"/>
    </row>
    <row r="128" spans="1:8" s="8" customFormat="1" hidden="1" x14ac:dyDescent="0.25">
      <c r="A128" s="7"/>
      <c r="B128" s="19">
        <v>1954</v>
      </c>
      <c r="C128" s="7"/>
      <c r="D128" s="7"/>
      <c r="E128" s="7"/>
      <c r="F128" s="9"/>
      <c r="G128" s="7"/>
      <c r="H128" s="7"/>
    </row>
    <row r="129" spans="1:8" s="8" customFormat="1" hidden="1" x14ac:dyDescent="0.25">
      <c r="A129" s="7"/>
      <c r="B129" s="19">
        <v>1955</v>
      </c>
      <c r="C129" s="7"/>
      <c r="D129" s="7"/>
      <c r="E129" s="7"/>
      <c r="F129" s="9"/>
      <c r="G129" s="7"/>
      <c r="H129" s="7"/>
    </row>
    <row r="130" spans="1:8" s="8" customFormat="1" hidden="1" x14ac:dyDescent="0.25">
      <c r="A130" s="7"/>
      <c r="B130" s="19">
        <v>1956</v>
      </c>
      <c r="C130" s="7"/>
      <c r="D130" s="7"/>
      <c r="E130" s="7"/>
      <c r="F130" s="9"/>
      <c r="G130" s="7"/>
      <c r="H130" s="7"/>
    </row>
    <row r="131" spans="1:8" s="8" customFormat="1" hidden="1" x14ac:dyDescent="0.25">
      <c r="A131" s="7"/>
      <c r="B131" s="19">
        <v>1957</v>
      </c>
      <c r="C131" s="7"/>
      <c r="D131" s="7"/>
      <c r="E131" s="7"/>
      <c r="F131" s="9"/>
      <c r="G131" s="7"/>
      <c r="H131" s="7"/>
    </row>
    <row r="132" spans="1:8" s="8" customFormat="1" hidden="1" x14ac:dyDescent="0.25">
      <c r="A132" s="7"/>
      <c r="B132" s="19">
        <v>1958</v>
      </c>
      <c r="C132" s="7"/>
      <c r="D132" s="7"/>
      <c r="E132" s="7"/>
      <c r="F132" s="9"/>
      <c r="G132" s="7"/>
      <c r="H132" s="7"/>
    </row>
    <row r="133" spans="1:8" s="8" customFormat="1" hidden="1" x14ac:dyDescent="0.25">
      <c r="A133" s="7"/>
      <c r="B133" s="19">
        <v>1959</v>
      </c>
      <c r="C133" s="7"/>
      <c r="D133" s="7"/>
      <c r="E133" s="7"/>
      <c r="F133" s="9"/>
      <c r="G133" s="7"/>
      <c r="H133" s="7"/>
    </row>
    <row r="134" spans="1:8" s="8" customFormat="1" hidden="1" x14ac:dyDescent="0.25">
      <c r="A134" s="7"/>
      <c r="B134" s="19">
        <v>1960</v>
      </c>
      <c r="C134" s="7"/>
      <c r="D134" s="7"/>
      <c r="E134" s="7"/>
      <c r="F134" s="9"/>
      <c r="G134" s="7"/>
      <c r="H134" s="7"/>
    </row>
    <row r="135" spans="1:8" s="8" customFormat="1" hidden="1" x14ac:dyDescent="0.25">
      <c r="A135" s="7"/>
      <c r="B135" s="19">
        <v>1961</v>
      </c>
      <c r="C135" s="7"/>
      <c r="D135" s="7"/>
      <c r="E135" s="7"/>
      <c r="F135" s="9"/>
      <c r="G135" s="7"/>
      <c r="H135" s="7"/>
    </row>
    <row r="136" spans="1:8" s="8" customFormat="1" hidden="1" x14ac:dyDescent="0.25">
      <c r="A136" s="7"/>
      <c r="B136" s="19">
        <v>1962</v>
      </c>
      <c r="C136" s="7"/>
      <c r="D136" s="7"/>
      <c r="E136" s="7"/>
      <c r="F136" s="9"/>
      <c r="G136" s="7"/>
      <c r="H136" s="7"/>
    </row>
    <row r="137" spans="1:8" s="8" customFormat="1" hidden="1" x14ac:dyDescent="0.25">
      <c r="A137" s="7"/>
      <c r="B137" s="19">
        <v>1963</v>
      </c>
      <c r="C137" s="7"/>
      <c r="D137" s="7"/>
      <c r="E137" s="7"/>
      <c r="F137" s="9"/>
      <c r="G137" s="7"/>
      <c r="H137" s="7"/>
    </row>
    <row r="138" spans="1:8" s="8" customFormat="1" hidden="1" x14ac:dyDescent="0.25">
      <c r="A138" s="7"/>
      <c r="B138" s="19">
        <v>1964</v>
      </c>
      <c r="C138" s="7"/>
      <c r="D138" s="7"/>
      <c r="E138" s="7"/>
      <c r="F138" s="9"/>
      <c r="G138" s="7"/>
      <c r="H138" s="7"/>
    </row>
    <row r="139" spans="1:8" s="8" customFormat="1" hidden="1" x14ac:dyDescent="0.25">
      <c r="A139" s="7"/>
      <c r="B139" s="19">
        <v>1965</v>
      </c>
      <c r="C139" s="7"/>
      <c r="D139" s="7"/>
      <c r="E139" s="7"/>
      <c r="F139" s="9"/>
      <c r="G139" s="7"/>
      <c r="H139" s="7"/>
    </row>
    <row r="140" spans="1:8" s="8" customFormat="1" hidden="1" x14ac:dyDescent="0.25">
      <c r="A140" s="7"/>
      <c r="B140" s="19">
        <v>1966</v>
      </c>
      <c r="C140" s="7"/>
      <c r="D140" s="7"/>
      <c r="E140" s="7"/>
      <c r="F140" s="9"/>
      <c r="G140" s="7"/>
      <c r="H140" s="7"/>
    </row>
    <row r="141" spans="1:8" s="8" customFormat="1" hidden="1" x14ac:dyDescent="0.25">
      <c r="A141" s="7"/>
      <c r="B141" s="19">
        <v>1967</v>
      </c>
      <c r="C141" s="7"/>
      <c r="D141" s="7"/>
      <c r="E141" s="7"/>
      <c r="F141" s="9"/>
      <c r="G141" s="7"/>
      <c r="H141" s="7"/>
    </row>
    <row r="142" spans="1:8" s="8" customFormat="1" hidden="1" x14ac:dyDescent="0.25">
      <c r="A142" s="7"/>
      <c r="B142" s="19">
        <v>1968</v>
      </c>
      <c r="C142" s="7"/>
      <c r="D142" s="7"/>
      <c r="E142" s="7"/>
      <c r="F142" s="9"/>
      <c r="G142" s="7"/>
      <c r="H142" s="7"/>
    </row>
    <row r="143" spans="1:8" s="8" customFormat="1" hidden="1" x14ac:dyDescent="0.25">
      <c r="A143" s="7"/>
      <c r="B143" s="19">
        <v>1969</v>
      </c>
      <c r="C143" s="7"/>
      <c r="D143" s="7"/>
      <c r="E143" s="7"/>
      <c r="F143" s="9"/>
      <c r="G143" s="7"/>
      <c r="H143" s="7"/>
    </row>
    <row r="144" spans="1:8" s="8" customFormat="1" hidden="1" x14ac:dyDescent="0.25">
      <c r="A144" s="7"/>
      <c r="B144" s="19">
        <v>1970</v>
      </c>
      <c r="C144" s="7"/>
      <c r="D144" s="7"/>
      <c r="E144" s="7"/>
      <c r="F144" s="9"/>
      <c r="G144" s="7"/>
      <c r="H144" s="7"/>
    </row>
    <row r="145" spans="1:8" s="8" customFormat="1" hidden="1" x14ac:dyDescent="0.25">
      <c r="A145" s="7"/>
      <c r="B145" s="19">
        <v>1971</v>
      </c>
      <c r="C145" s="7"/>
      <c r="D145" s="7"/>
      <c r="E145" s="7"/>
      <c r="F145" s="9"/>
      <c r="G145" s="7"/>
      <c r="H145" s="7"/>
    </row>
    <row r="146" spans="1:8" s="8" customFormat="1" hidden="1" x14ac:dyDescent="0.25">
      <c r="A146" s="7"/>
      <c r="B146" s="19">
        <v>1972</v>
      </c>
      <c r="C146" s="7"/>
      <c r="D146" s="7"/>
      <c r="E146" s="7"/>
      <c r="F146" s="9"/>
      <c r="G146" s="7"/>
      <c r="H146" s="7"/>
    </row>
    <row r="147" spans="1:8" s="8" customFormat="1" hidden="1" x14ac:dyDescent="0.25">
      <c r="A147" s="7"/>
      <c r="B147" s="19">
        <v>1973</v>
      </c>
      <c r="C147" s="7"/>
      <c r="D147" s="7"/>
      <c r="E147" s="7"/>
      <c r="F147" s="9"/>
      <c r="G147" s="7"/>
      <c r="H147" s="7"/>
    </row>
    <row r="148" spans="1:8" s="8" customFormat="1" hidden="1" x14ac:dyDescent="0.25">
      <c r="A148" s="7"/>
      <c r="B148" s="19">
        <v>1974</v>
      </c>
      <c r="C148" s="7"/>
      <c r="D148" s="7"/>
      <c r="E148" s="7"/>
      <c r="F148" s="9"/>
      <c r="G148" s="7"/>
      <c r="H148" s="7"/>
    </row>
    <row r="149" spans="1:8" s="8" customFormat="1" hidden="1" x14ac:dyDescent="0.25">
      <c r="A149" s="7"/>
      <c r="B149" s="19">
        <v>1975</v>
      </c>
      <c r="C149" s="7"/>
      <c r="D149" s="7"/>
      <c r="E149" s="7"/>
      <c r="F149" s="9"/>
      <c r="G149" s="7"/>
      <c r="H149" s="7"/>
    </row>
    <row r="150" spans="1:8" s="8" customFormat="1" hidden="1" x14ac:dyDescent="0.25">
      <c r="A150" s="7"/>
      <c r="B150" s="19">
        <v>1976</v>
      </c>
      <c r="C150" s="7"/>
      <c r="D150" s="7"/>
      <c r="E150" s="7"/>
      <c r="F150" s="9"/>
      <c r="G150" s="7"/>
      <c r="H150" s="7"/>
    </row>
    <row r="151" spans="1:8" s="8" customFormat="1" hidden="1" x14ac:dyDescent="0.25">
      <c r="A151" s="7"/>
      <c r="B151" s="19">
        <v>1977</v>
      </c>
      <c r="C151" s="7"/>
      <c r="D151" s="7"/>
      <c r="E151" s="7"/>
      <c r="F151" s="9"/>
      <c r="G151" s="7"/>
      <c r="H151" s="7"/>
    </row>
    <row r="152" spans="1:8" s="8" customFormat="1" hidden="1" x14ac:dyDescent="0.25">
      <c r="A152" s="7"/>
      <c r="B152" s="19">
        <v>1978</v>
      </c>
      <c r="C152" s="7"/>
      <c r="D152" s="7"/>
      <c r="E152" s="7"/>
      <c r="F152" s="9"/>
      <c r="G152" s="7"/>
      <c r="H152" s="7"/>
    </row>
    <row r="153" spans="1:8" s="8" customFormat="1" hidden="1" x14ac:dyDescent="0.25">
      <c r="A153" s="7"/>
      <c r="B153" s="19">
        <v>1979</v>
      </c>
      <c r="C153" s="7"/>
      <c r="D153" s="7"/>
      <c r="E153" s="7"/>
      <c r="F153" s="9"/>
      <c r="G153" s="7"/>
      <c r="H153" s="7"/>
    </row>
    <row r="154" spans="1:8" s="8" customFormat="1" hidden="1" x14ac:dyDescent="0.25">
      <c r="A154" s="7"/>
      <c r="B154" s="19">
        <v>1980</v>
      </c>
      <c r="C154" s="7"/>
      <c r="D154" s="7"/>
      <c r="E154" s="7"/>
      <c r="F154" s="9"/>
      <c r="G154" s="7"/>
      <c r="H154" s="7"/>
    </row>
    <row r="155" spans="1:8" s="8" customFormat="1" hidden="1" x14ac:dyDescent="0.25">
      <c r="A155" s="7"/>
      <c r="B155" s="19">
        <v>1981</v>
      </c>
      <c r="C155" s="7"/>
      <c r="D155" s="7"/>
      <c r="E155" s="7"/>
      <c r="F155" s="9"/>
      <c r="G155" s="7"/>
      <c r="H155" s="7"/>
    </row>
    <row r="156" spans="1:8" s="8" customFormat="1" hidden="1" x14ac:dyDescent="0.25">
      <c r="A156" s="7"/>
      <c r="B156" s="19">
        <v>1982</v>
      </c>
      <c r="C156" s="7"/>
      <c r="D156" s="7"/>
      <c r="E156" s="7"/>
      <c r="F156" s="9"/>
      <c r="G156" s="7"/>
      <c r="H156" s="7"/>
    </row>
    <row r="157" spans="1:8" s="8" customFormat="1" hidden="1" x14ac:dyDescent="0.25">
      <c r="A157" s="7"/>
      <c r="B157" s="19">
        <v>1983</v>
      </c>
      <c r="C157" s="7"/>
      <c r="D157" s="7"/>
      <c r="E157" s="7"/>
      <c r="F157" s="9"/>
      <c r="G157" s="7"/>
      <c r="H157" s="7"/>
    </row>
    <row r="158" spans="1:8" s="8" customFormat="1" hidden="1" x14ac:dyDescent="0.25">
      <c r="A158" s="7"/>
      <c r="B158" s="19">
        <v>1984</v>
      </c>
      <c r="C158" s="7"/>
      <c r="D158" s="7"/>
      <c r="E158" s="7"/>
      <c r="F158" s="9"/>
      <c r="G158" s="7"/>
      <c r="H158" s="7"/>
    </row>
    <row r="159" spans="1:8" s="8" customFormat="1" hidden="1" x14ac:dyDescent="0.25">
      <c r="A159" s="7"/>
      <c r="B159" s="19">
        <v>1985</v>
      </c>
      <c r="C159" s="7"/>
      <c r="D159" s="7"/>
      <c r="E159" s="7"/>
      <c r="F159" s="9"/>
      <c r="G159" s="7"/>
      <c r="H159" s="7"/>
    </row>
    <row r="160" spans="1:8" s="8" customFormat="1" hidden="1" x14ac:dyDescent="0.25">
      <c r="A160" s="7"/>
      <c r="B160" s="19">
        <v>1986</v>
      </c>
      <c r="C160" s="7"/>
      <c r="D160" s="7"/>
      <c r="E160" s="7"/>
      <c r="F160" s="9"/>
      <c r="G160" s="7"/>
      <c r="H160" s="7"/>
    </row>
    <row r="161" spans="1:8" s="8" customFormat="1" hidden="1" x14ac:dyDescent="0.25">
      <c r="A161" s="7"/>
      <c r="B161" s="19">
        <v>1987</v>
      </c>
      <c r="C161" s="7"/>
      <c r="D161" s="7"/>
      <c r="E161" s="7"/>
      <c r="F161" s="9"/>
      <c r="G161" s="7"/>
      <c r="H161" s="7"/>
    </row>
    <row r="162" spans="1:8" s="8" customFormat="1" hidden="1" x14ac:dyDescent="0.25">
      <c r="A162" s="7"/>
      <c r="B162" s="19">
        <v>1988</v>
      </c>
      <c r="C162" s="7"/>
      <c r="D162" s="7"/>
      <c r="E162" s="7"/>
      <c r="F162" s="9"/>
      <c r="G162" s="7"/>
      <c r="H162" s="7"/>
    </row>
    <row r="163" spans="1:8" s="8" customFormat="1" hidden="1" x14ac:dyDescent="0.25">
      <c r="A163" s="7"/>
      <c r="B163" s="19">
        <v>1989</v>
      </c>
      <c r="C163" s="7"/>
      <c r="D163" s="7"/>
      <c r="E163" s="7"/>
      <c r="F163" s="9"/>
      <c r="G163" s="7"/>
      <c r="H163" s="7"/>
    </row>
    <row r="164" spans="1:8" s="8" customFormat="1" hidden="1" x14ac:dyDescent="0.25">
      <c r="A164" s="7"/>
      <c r="B164" s="19">
        <v>1990</v>
      </c>
      <c r="C164" s="7"/>
      <c r="D164" s="7"/>
      <c r="E164" s="7"/>
      <c r="F164" s="9"/>
      <c r="G164" s="7"/>
      <c r="H164" s="7"/>
    </row>
    <row r="165" spans="1:8" s="8" customFormat="1" hidden="1" x14ac:dyDescent="0.25">
      <c r="A165" s="7"/>
      <c r="B165" s="19">
        <v>1991</v>
      </c>
      <c r="C165" s="7"/>
      <c r="D165" s="7"/>
      <c r="E165" s="7"/>
      <c r="F165" s="9"/>
      <c r="G165" s="7"/>
      <c r="H165" s="7"/>
    </row>
    <row r="166" spans="1:8" s="8" customFormat="1" hidden="1" x14ac:dyDescent="0.25">
      <c r="A166" s="7"/>
      <c r="B166" s="19">
        <v>1992</v>
      </c>
      <c r="C166" s="7"/>
      <c r="D166" s="7"/>
      <c r="E166" s="7"/>
      <c r="F166" s="9"/>
      <c r="G166" s="7"/>
      <c r="H166" s="7"/>
    </row>
    <row r="167" spans="1:8" s="8" customFormat="1" hidden="1" x14ac:dyDescent="0.25">
      <c r="A167" s="7"/>
      <c r="B167" s="19">
        <v>1993</v>
      </c>
      <c r="C167" s="7"/>
      <c r="D167" s="7"/>
      <c r="E167" s="7"/>
      <c r="F167" s="9"/>
      <c r="G167" s="7"/>
      <c r="H167" s="7"/>
    </row>
    <row r="168" spans="1:8" s="8" customFormat="1" hidden="1" x14ac:dyDescent="0.25">
      <c r="A168" s="7"/>
      <c r="B168" s="19">
        <v>1994</v>
      </c>
      <c r="C168" s="7"/>
      <c r="D168" s="7"/>
      <c r="E168" s="7"/>
      <c r="F168" s="9"/>
      <c r="G168" s="7"/>
      <c r="H168" s="7"/>
    </row>
    <row r="169" spans="1:8" s="8" customFormat="1" hidden="1" x14ac:dyDescent="0.25">
      <c r="A169" s="7"/>
      <c r="B169" s="19">
        <v>1995</v>
      </c>
      <c r="C169" s="7"/>
      <c r="D169" s="7"/>
      <c r="E169" s="7"/>
      <c r="F169" s="9"/>
      <c r="G169" s="7"/>
      <c r="H169" s="7"/>
    </row>
    <row r="170" spans="1:8" s="8" customFormat="1" hidden="1" x14ac:dyDescent="0.25">
      <c r="A170" s="7"/>
      <c r="B170" s="19">
        <v>1996</v>
      </c>
      <c r="C170" s="7"/>
      <c r="D170" s="7"/>
      <c r="E170" s="7"/>
      <c r="F170" s="9"/>
      <c r="G170" s="7"/>
      <c r="H170" s="7"/>
    </row>
    <row r="171" spans="1:8" s="8" customFormat="1" hidden="1" x14ac:dyDescent="0.25">
      <c r="A171" s="7"/>
      <c r="B171" s="19">
        <v>1997</v>
      </c>
      <c r="C171" s="7"/>
      <c r="D171" s="7"/>
      <c r="E171" s="7"/>
      <c r="F171" s="9"/>
      <c r="G171" s="7"/>
      <c r="H171" s="7"/>
    </row>
    <row r="172" spans="1:8" s="8" customFormat="1" hidden="1" x14ac:dyDescent="0.25">
      <c r="A172" s="7"/>
      <c r="B172" s="19">
        <v>1998</v>
      </c>
      <c r="C172" s="7"/>
      <c r="D172" s="7"/>
      <c r="E172" s="7"/>
      <c r="F172" s="9"/>
      <c r="G172" s="7"/>
      <c r="H172" s="7"/>
    </row>
    <row r="173" spans="1:8" s="8" customFormat="1" hidden="1" x14ac:dyDescent="0.25">
      <c r="A173" s="7"/>
      <c r="B173" s="19">
        <v>1999</v>
      </c>
      <c r="C173" s="7"/>
      <c r="D173" s="7"/>
      <c r="E173" s="7"/>
      <c r="F173" s="9"/>
      <c r="G173" s="7"/>
      <c r="H173" s="7"/>
    </row>
    <row r="174" spans="1:8" s="8" customFormat="1" hidden="1" x14ac:dyDescent="0.25">
      <c r="A174" s="7"/>
      <c r="B174" s="19">
        <v>2000</v>
      </c>
      <c r="C174" s="7"/>
      <c r="D174" s="7"/>
      <c r="E174" s="7"/>
      <c r="F174" s="9"/>
      <c r="G174" s="7"/>
      <c r="H174" s="7"/>
    </row>
    <row r="175" spans="1:8" s="8" customFormat="1" hidden="1" x14ac:dyDescent="0.25">
      <c r="A175" s="7"/>
      <c r="B175" s="19">
        <v>2001</v>
      </c>
      <c r="C175" s="7"/>
      <c r="D175" s="7"/>
      <c r="E175" s="7"/>
      <c r="F175" s="9"/>
      <c r="G175" s="7"/>
      <c r="H175" s="7"/>
    </row>
    <row r="176" spans="1:8" s="8" customFormat="1" hidden="1" x14ac:dyDescent="0.25">
      <c r="A176" s="7"/>
      <c r="B176" s="19">
        <v>2002</v>
      </c>
      <c r="C176" s="7"/>
      <c r="D176" s="7"/>
      <c r="E176" s="7"/>
      <c r="F176" s="9"/>
      <c r="G176" s="7"/>
      <c r="H176" s="7"/>
    </row>
    <row r="177" spans="1:8" s="8" customFormat="1" hidden="1" x14ac:dyDescent="0.25">
      <c r="A177" s="7"/>
      <c r="B177" s="19">
        <v>2003</v>
      </c>
      <c r="C177" s="7"/>
      <c r="D177" s="7"/>
      <c r="E177" s="7"/>
      <c r="F177" s="9"/>
      <c r="G177" s="7"/>
      <c r="H177" s="7"/>
    </row>
    <row r="178" spans="1:8" s="8" customFormat="1" hidden="1" x14ac:dyDescent="0.25">
      <c r="A178" s="7"/>
      <c r="B178" s="19">
        <v>2004</v>
      </c>
      <c r="C178" s="7"/>
      <c r="D178" s="7"/>
      <c r="E178" s="7"/>
      <c r="F178" s="9"/>
      <c r="G178" s="7"/>
      <c r="H178" s="7"/>
    </row>
    <row r="179" spans="1:8" s="8" customFormat="1" hidden="1" x14ac:dyDescent="0.25">
      <c r="A179" s="7"/>
      <c r="B179" s="19">
        <v>2005</v>
      </c>
      <c r="C179" s="7"/>
      <c r="D179" s="7"/>
      <c r="E179" s="7"/>
      <c r="F179" s="9"/>
      <c r="G179" s="7"/>
      <c r="H179" s="7"/>
    </row>
    <row r="180" spans="1:8" s="8" customFormat="1" hidden="1" x14ac:dyDescent="0.25">
      <c r="A180" s="7"/>
      <c r="B180" s="19">
        <v>2006</v>
      </c>
      <c r="C180" s="7"/>
      <c r="D180" s="7"/>
      <c r="E180" s="7"/>
      <c r="F180" s="9"/>
      <c r="G180" s="7"/>
      <c r="H180" s="7"/>
    </row>
    <row r="181" spans="1:8" s="8" customFormat="1" hidden="1" x14ac:dyDescent="0.25">
      <c r="A181" s="7"/>
      <c r="B181" s="19">
        <v>2007</v>
      </c>
      <c r="C181" s="7"/>
      <c r="D181" s="7"/>
      <c r="E181" s="7"/>
      <c r="F181" s="9"/>
      <c r="G181" s="7"/>
      <c r="H181" s="7"/>
    </row>
    <row r="182" spans="1:8" s="8" customFormat="1" hidden="1" x14ac:dyDescent="0.25">
      <c r="A182" s="7"/>
      <c r="B182" s="19">
        <v>2008</v>
      </c>
      <c r="C182" s="7"/>
      <c r="D182" s="7"/>
      <c r="E182" s="7"/>
      <c r="F182" s="9"/>
      <c r="G182" s="7"/>
      <c r="H182" s="7"/>
    </row>
    <row r="183" spans="1:8" s="8" customFormat="1" hidden="1" x14ac:dyDescent="0.25">
      <c r="A183" s="7"/>
      <c r="B183" s="19">
        <v>2009</v>
      </c>
      <c r="C183" s="7"/>
      <c r="D183" s="7"/>
      <c r="E183" s="7"/>
      <c r="F183" s="9"/>
      <c r="G183" s="7"/>
      <c r="H183" s="7"/>
    </row>
    <row r="184" spans="1:8" s="8" customFormat="1" hidden="1" x14ac:dyDescent="0.25">
      <c r="A184" s="7"/>
      <c r="B184" s="19">
        <v>2010</v>
      </c>
      <c r="C184" s="7"/>
      <c r="D184" s="7"/>
      <c r="E184" s="7"/>
      <c r="F184" s="9"/>
      <c r="G184" s="7"/>
      <c r="H184" s="7"/>
    </row>
    <row r="185" spans="1:8" s="8" customFormat="1" hidden="1" x14ac:dyDescent="0.25">
      <c r="A185" s="7"/>
      <c r="B185" s="19">
        <v>2011</v>
      </c>
      <c r="C185" s="7"/>
      <c r="D185" s="7"/>
      <c r="E185" s="7"/>
      <c r="F185" s="9"/>
      <c r="G185" s="7"/>
      <c r="H185" s="7"/>
    </row>
    <row r="186" spans="1:8" s="8" customFormat="1" hidden="1" x14ac:dyDescent="0.25">
      <c r="A186" s="7"/>
      <c r="B186" s="19">
        <v>2012</v>
      </c>
      <c r="C186" s="7"/>
      <c r="D186" s="7"/>
      <c r="E186" s="7"/>
      <c r="F186" s="9"/>
      <c r="G186" s="7"/>
      <c r="H186" s="7"/>
    </row>
    <row r="187" spans="1:8" s="8" customFormat="1" hidden="1" x14ac:dyDescent="0.25">
      <c r="A187" s="7"/>
      <c r="B187" s="19">
        <v>2013</v>
      </c>
      <c r="C187" s="7"/>
      <c r="D187" s="7"/>
      <c r="E187" s="7"/>
      <c r="F187" s="9"/>
      <c r="G187" s="7"/>
      <c r="H187" s="7"/>
    </row>
    <row r="188" spans="1:8" s="8" customFormat="1" hidden="1" x14ac:dyDescent="0.25">
      <c r="A188" s="7"/>
      <c r="B188" s="19">
        <v>2014</v>
      </c>
      <c r="C188" s="7"/>
      <c r="D188" s="7"/>
      <c r="E188" s="7"/>
      <c r="F188" s="9"/>
      <c r="G188" s="7"/>
      <c r="H188" s="7"/>
    </row>
    <row r="189" spans="1:8" s="8" customFormat="1" hidden="1" x14ac:dyDescent="0.25">
      <c r="A189" s="7"/>
      <c r="B189" s="19">
        <v>2015</v>
      </c>
      <c r="C189" s="7"/>
      <c r="D189" s="7"/>
      <c r="E189" s="7"/>
      <c r="F189" s="9"/>
      <c r="G189" s="7"/>
      <c r="H189" s="7"/>
    </row>
    <row r="190" spans="1:8" s="8" customFormat="1" hidden="1" x14ac:dyDescent="0.25">
      <c r="A190" s="7"/>
      <c r="B190" s="19">
        <v>2016</v>
      </c>
      <c r="C190" s="7"/>
      <c r="D190" s="7"/>
      <c r="E190" s="7"/>
      <c r="F190" s="9"/>
      <c r="G190" s="7"/>
      <c r="H190" s="7"/>
    </row>
    <row r="191" spans="1:8" s="8" customFormat="1" hidden="1" x14ac:dyDescent="0.25">
      <c r="A191" s="7"/>
      <c r="B191" s="19">
        <v>2017</v>
      </c>
      <c r="C191" s="7"/>
      <c r="D191" s="7"/>
      <c r="E191" s="7"/>
      <c r="F191" s="9"/>
      <c r="G191" s="7"/>
      <c r="H191" s="7"/>
    </row>
    <row r="192" spans="1:8" s="8" customFormat="1" hidden="1" x14ac:dyDescent="0.25">
      <c r="A192" s="7"/>
      <c r="B192" s="19">
        <v>2018</v>
      </c>
      <c r="C192" s="7"/>
      <c r="D192" s="7"/>
      <c r="E192" s="7"/>
      <c r="F192" s="9"/>
      <c r="G192" s="7"/>
      <c r="H192" s="7"/>
    </row>
    <row r="193" spans="1:8" s="8" customFormat="1" hidden="1" x14ac:dyDescent="0.25">
      <c r="A193" s="7"/>
      <c r="B193" s="19">
        <v>2019</v>
      </c>
      <c r="C193" s="7"/>
      <c r="D193" s="7"/>
      <c r="E193" s="7"/>
      <c r="F193" s="9"/>
      <c r="G193" s="7"/>
      <c r="H193" s="7"/>
    </row>
    <row r="194" spans="1:8" s="8" customFormat="1" ht="15.75" hidden="1" thickBot="1" x14ac:dyDescent="0.3">
      <c r="A194" s="7"/>
      <c r="B194" s="12">
        <v>2020</v>
      </c>
      <c r="C194" s="7"/>
      <c r="D194" s="7"/>
      <c r="E194" s="7"/>
      <c r="F194" s="9"/>
      <c r="G194" s="7"/>
      <c r="H194" s="7"/>
    </row>
    <row r="195" spans="1:8" s="8" customFormat="1" hidden="1" x14ac:dyDescent="0.25">
      <c r="A195" s="7"/>
      <c r="B195" s="7"/>
      <c r="C195" s="7"/>
      <c r="D195" s="7"/>
      <c r="E195" s="7"/>
      <c r="F195" s="9"/>
      <c r="G195" s="7"/>
      <c r="H195" s="7"/>
    </row>
    <row r="196" spans="1:8" s="8" customFormat="1" x14ac:dyDescent="0.25">
      <c r="A196" s="7"/>
      <c r="B196" s="133"/>
      <c r="C196" s="7"/>
      <c r="D196" s="7"/>
      <c r="E196" s="7"/>
      <c r="F196" s="9"/>
      <c r="G196" s="7"/>
      <c r="H196" s="7"/>
    </row>
    <row r="197" spans="1:8" s="8" customFormat="1" x14ac:dyDescent="0.25">
      <c r="A197" s="7"/>
      <c r="B197" s="7"/>
      <c r="C197" s="7"/>
      <c r="D197" s="7"/>
      <c r="E197" s="7"/>
      <c r="F197" s="9"/>
      <c r="G197" s="7"/>
      <c r="H197" s="7"/>
    </row>
    <row r="198" spans="1:8" s="8" customFormat="1" x14ac:dyDescent="0.25">
      <c r="A198" s="7"/>
      <c r="B198" s="7"/>
      <c r="C198" s="7"/>
      <c r="D198" s="7"/>
      <c r="E198" s="7"/>
      <c r="F198" s="9"/>
      <c r="G198" s="7"/>
      <c r="H198" s="7"/>
    </row>
    <row r="199" spans="1:8" s="8" customFormat="1" x14ac:dyDescent="0.25">
      <c r="A199" s="7"/>
      <c r="B199" s="7"/>
      <c r="C199" s="7"/>
      <c r="D199" s="7"/>
      <c r="E199" s="7"/>
      <c r="F199" s="9"/>
      <c r="G199" s="7"/>
      <c r="H199" s="7"/>
    </row>
    <row r="200" spans="1:8" s="8" customFormat="1" x14ac:dyDescent="0.25">
      <c r="A200" s="7"/>
      <c r="B200" s="7"/>
      <c r="C200" s="7"/>
      <c r="D200" s="7"/>
      <c r="E200" s="7"/>
      <c r="F200" s="9"/>
      <c r="G200" s="7"/>
      <c r="H200" s="7"/>
    </row>
    <row r="201" spans="1:8" s="8" customFormat="1" x14ac:dyDescent="0.25">
      <c r="A201" s="7"/>
      <c r="B201" s="7"/>
      <c r="C201" s="7"/>
      <c r="D201" s="7"/>
      <c r="E201" s="7"/>
      <c r="F201" s="9"/>
      <c r="G201" s="7"/>
      <c r="H201" s="7"/>
    </row>
    <row r="202" spans="1:8" s="8" customFormat="1" x14ac:dyDescent="0.25">
      <c r="A202" s="7"/>
      <c r="B202" s="7"/>
      <c r="C202" s="7"/>
      <c r="D202" s="7"/>
      <c r="E202" s="7"/>
      <c r="F202" s="9"/>
      <c r="G202" s="7"/>
      <c r="H202" s="7"/>
    </row>
    <row r="203" spans="1:8" s="8" customFormat="1" x14ac:dyDescent="0.25">
      <c r="A203" s="7"/>
      <c r="B203" s="7"/>
      <c r="C203" s="7"/>
      <c r="D203" s="7"/>
      <c r="E203" s="7"/>
      <c r="F203" s="9"/>
      <c r="G203" s="7"/>
      <c r="H203" s="7"/>
    </row>
    <row r="204" spans="1:8" s="8" customFormat="1" x14ac:dyDescent="0.25">
      <c r="A204" s="7"/>
      <c r="B204" s="7"/>
      <c r="C204" s="7"/>
      <c r="D204" s="7"/>
      <c r="E204" s="7"/>
      <c r="F204" s="9"/>
      <c r="G204" s="7"/>
      <c r="H204" s="7"/>
    </row>
    <row r="205" spans="1:8" s="8" customFormat="1" x14ac:dyDescent="0.25">
      <c r="A205" s="7"/>
      <c r="B205" s="7"/>
      <c r="C205" s="7"/>
      <c r="D205" s="7"/>
      <c r="E205" s="7"/>
      <c r="F205" s="9"/>
      <c r="G205" s="7"/>
      <c r="H205" s="7"/>
    </row>
    <row r="206" spans="1:8" s="8" customFormat="1" x14ac:dyDescent="0.25">
      <c r="A206" s="7"/>
      <c r="B206" s="7"/>
      <c r="C206" s="7"/>
      <c r="D206" s="7"/>
      <c r="E206" s="7"/>
      <c r="F206" s="9"/>
      <c r="G206" s="7"/>
      <c r="H206" s="7"/>
    </row>
    <row r="207" spans="1:8" s="8" customFormat="1" x14ac:dyDescent="0.25">
      <c r="A207" s="7"/>
      <c r="B207" s="7"/>
      <c r="C207" s="7"/>
      <c r="D207" s="7"/>
      <c r="E207" s="7"/>
      <c r="F207" s="9"/>
      <c r="G207" s="7"/>
      <c r="H207" s="7"/>
    </row>
    <row r="208" spans="1:8" s="8" customFormat="1" x14ac:dyDescent="0.25">
      <c r="A208" s="7"/>
      <c r="B208" s="7"/>
      <c r="C208" s="7"/>
      <c r="D208" s="7"/>
      <c r="E208" s="7"/>
      <c r="F208" s="9"/>
      <c r="G208" s="7"/>
      <c r="H208" s="7"/>
    </row>
    <row r="209" spans="1:8" s="8" customFormat="1" x14ac:dyDescent="0.25">
      <c r="A209" s="7"/>
      <c r="B209" s="7"/>
      <c r="C209" s="7"/>
      <c r="D209" s="7"/>
      <c r="E209" s="7"/>
      <c r="F209" s="9"/>
      <c r="G209" s="7"/>
      <c r="H209" s="7"/>
    </row>
    <row r="210" spans="1:8" s="8" customFormat="1" x14ac:dyDescent="0.25">
      <c r="A210" s="7"/>
      <c r="B210" s="7"/>
      <c r="C210" s="7"/>
      <c r="D210" s="7"/>
      <c r="E210" s="7"/>
      <c r="F210" s="9"/>
      <c r="G210" s="7"/>
      <c r="H210" s="7"/>
    </row>
    <row r="211" spans="1:8" s="8" customFormat="1" x14ac:dyDescent="0.25">
      <c r="A211" s="7"/>
      <c r="B211" s="7"/>
      <c r="C211" s="7"/>
      <c r="D211" s="7"/>
      <c r="E211" s="7"/>
      <c r="F211" s="9"/>
      <c r="G211" s="7"/>
      <c r="H211" s="7"/>
    </row>
    <row r="212" spans="1:8" s="8" customFormat="1" x14ac:dyDescent="0.25">
      <c r="A212" s="7"/>
      <c r="B212" s="7"/>
      <c r="C212" s="7"/>
      <c r="D212" s="7"/>
      <c r="E212" s="7"/>
      <c r="F212" s="9"/>
      <c r="G212" s="7"/>
      <c r="H212" s="7"/>
    </row>
    <row r="213" spans="1:8" s="8" customFormat="1" x14ac:dyDescent="0.25">
      <c r="A213" s="7"/>
      <c r="B213" s="7"/>
      <c r="C213" s="7"/>
      <c r="D213" s="7"/>
      <c r="E213" s="7"/>
      <c r="F213" s="9"/>
      <c r="G213" s="7"/>
      <c r="H213" s="7"/>
    </row>
    <row r="214" spans="1:8" s="8" customFormat="1" x14ac:dyDescent="0.25">
      <c r="A214" s="7"/>
      <c r="B214" s="7"/>
      <c r="C214" s="7"/>
      <c r="D214" s="7"/>
      <c r="E214" s="7"/>
      <c r="F214" s="9"/>
      <c r="G214" s="7"/>
      <c r="H214" s="7"/>
    </row>
    <row r="215" spans="1:8" s="8" customFormat="1" x14ac:dyDescent="0.25">
      <c r="A215" s="7"/>
      <c r="B215" s="7"/>
      <c r="C215" s="7"/>
      <c r="D215" s="7"/>
      <c r="E215" s="7"/>
      <c r="F215" s="9"/>
      <c r="G215" s="7"/>
      <c r="H215" s="7"/>
    </row>
    <row r="216" spans="1:8" s="8" customFormat="1" x14ac:dyDescent="0.25">
      <c r="A216" s="7"/>
      <c r="B216" s="7"/>
      <c r="C216" s="7"/>
      <c r="D216" s="7"/>
      <c r="E216" s="7"/>
      <c r="F216" s="9"/>
      <c r="G216" s="7"/>
      <c r="H216" s="7"/>
    </row>
    <row r="217" spans="1:8" s="8" customFormat="1" x14ac:dyDescent="0.25">
      <c r="A217" s="7"/>
      <c r="B217" s="7"/>
      <c r="C217" s="7"/>
      <c r="D217" s="7"/>
      <c r="E217" s="7"/>
      <c r="F217" s="9"/>
      <c r="G217" s="7"/>
      <c r="H217" s="7"/>
    </row>
    <row r="218" spans="1:8" s="8" customFormat="1" x14ac:dyDescent="0.25">
      <c r="A218" s="7"/>
      <c r="B218" s="7"/>
      <c r="C218" s="7"/>
      <c r="D218" s="7"/>
      <c r="E218" s="7"/>
      <c r="F218" s="9"/>
      <c r="G218" s="7"/>
      <c r="H218" s="7"/>
    </row>
    <row r="219" spans="1:8" s="8" customFormat="1" x14ac:dyDescent="0.25">
      <c r="A219" s="7"/>
      <c r="B219" s="7"/>
      <c r="C219" s="7"/>
      <c r="D219" s="7"/>
      <c r="E219" s="7"/>
      <c r="F219" s="9"/>
      <c r="G219" s="7"/>
      <c r="H219" s="7"/>
    </row>
    <row r="220" spans="1:8" s="8" customFormat="1" x14ac:dyDescent="0.25">
      <c r="A220" s="7"/>
      <c r="B220" s="7"/>
      <c r="C220" s="7"/>
      <c r="D220" s="7"/>
      <c r="E220" s="7"/>
      <c r="F220" s="9"/>
      <c r="G220" s="7"/>
      <c r="H220" s="7"/>
    </row>
    <row r="221" spans="1:8" s="8" customFormat="1" x14ac:dyDescent="0.25">
      <c r="A221" s="7"/>
      <c r="B221" s="7"/>
      <c r="C221" s="7"/>
      <c r="D221" s="7"/>
      <c r="E221" s="7"/>
      <c r="F221" s="9"/>
      <c r="G221" s="7"/>
      <c r="H221" s="7"/>
    </row>
    <row r="222" spans="1:8" s="8" customFormat="1" x14ac:dyDescent="0.25">
      <c r="A222" s="7"/>
      <c r="B222" s="7"/>
      <c r="C222" s="7"/>
      <c r="D222" s="7"/>
      <c r="E222" s="7"/>
      <c r="F222" s="9"/>
      <c r="G222" s="7"/>
      <c r="H222" s="7"/>
    </row>
    <row r="223" spans="1:8" s="8" customFormat="1" x14ac:dyDescent="0.25">
      <c r="A223" s="7"/>
      <c r="B223" s="7"/>
      <c r="C223" s="7"/>
      <c r="D223" s="7"/>
      <c r="E223" s="7"/>
      <c r="F223" s="9"/>
      <c r="G223" s="7"/>
      <c r="H223" s="7"/>
    </row>
    <row r="224" spans="1:8" s="8" customFormat="1" x14ac:dyDescent="0.25">
      <c r="A224" s="7"/>
      <c r="B224" s="7"/>
      <c r="C224" s="7"/>
      <c r="D224" s="7"/>
      <c r="E224" s="7"/>
      <c r="F224" s="9"/>
      <c r="G224" s="7"/>
      <c r="H224" s="7"/>
    </row>
    <row r="225" spans="1:8" s="8" customFormat="1" x14ac:dyDescent="0.25">
      <c r="A225" s="7"/>
      <c r="B225" s="7"/>
      <c r="C225" s="7"/>
      <c r="D225" s="7"/>
      <c r="E225" s="7"/>
      <c r="F225" s="9"/>
      <c r="G225" s="7"/>
      <c r="H225" s="7"/>
    </row>
    <row r="226" spans="1:8" s="8" customFormat="1" x14ac:dyDescent="0.25">
      <c r="A226" s="7"/>
      <c r="B226" s="7"/>
      <c r="C226" s="7"/>
      <c r="D226" s="7"/>
      <c r="E226" s="7"/>
      <c r="F226" s="9"/>
      <c r="G226" s="7"/>
      <c r="H226" s="7"/>
    </row>
    <row r="227" spans="1:8" s="8" customFormat="1" x14ac:dyDescent="0.25">
      <c r="A227" s="7"/>
      <c r="B227" s="7"/>
      <c r="C227" s="7"/>
      <c r="D227" s="7"/>
      <c r="E227" s="7"/>
      <c r="F227" s="9"/>
      <c r="G227" s="7"/>
      <c r="H227" s="7"/>
    </row>
    <row r="228" spans="1:8" s="8" customFormat="1" x14ac:dyDescent="0.25">
      <c r="A228" s="7"/>
      <c r="B228" s="7"/>
      <c r="C228" s="7"/>
      <c r="D228" s="7"/>
      <c r="E228" s="7"/>
      <c r="F228" s="9"/>
      <c r="G228" s="7"/>
      <c r="H228" s="7"/>
    </row>
    <row r="229" spans="1:8" s="8" customFormat="1" x14ac:dyDescent="0.25">
      <c r="A229" s="7"/>
      <c r="B229" s="7"/>
      <c r="C229" s="7"/>
      <c r="D229" s="7"/>
      <c r="E229" s="7"/>
      <c r="F229" s="9"/>
      <c r="G229" s="7"/>
      <c r="H229" s="7"/>
    </row>
    <row r="230" spans="1:8" s="8" customFormat="1" x14ac:dyDescent="0.25">
      <c r="A230" s="7"/>
      <c r="B230" s="7"/>
      <c r="C230" s="7"/>
      <c r="D230" s="7"/>
      <c r="E230" s="7"/>
      <c r="F230" s="9"/>
      <c r="G230" s="7"/>
      <c r="H230" s="7"/>
    </row>
    <row r="231" spans="1:8" s="8" customFormat="1" x14ac:dyDescent="0.25">
      <c r="A231" s="7"/>
      <c r="B231" s="7"/>
      <c r="C231" s="7"/>
      <c r="D231" s="7"/>
      <c r="E231" s="7"/>
      <c r="F231" s="9"/>
      <c r="G231" s="7"/>
      <c r="H231" s="7"/>
    </row>
    <row r="232" spans="1:8" s="8" customFormat="1" x14ac:dyDescent="0.25">
      <c r="A232" s="7"/>
      <c r="B232" s="7"/>
      <c r="C232" s="7"/>
      <c r="D232" s="7"/>
      <c r="E232" s="7"/>
      <c r="F232" s="9"/>
      <c r="G232" s="7"/>
      <c r="H232" s="7"/>
    </row>
    <row r="233" spans="1:8" s="8" customFormat="1" x14ac:dyDescent="0.25">
      <c r="A233" s="7"/>
      <c r="B233" s="7"/>
      <c r="C233" s="7"/>
      <c r="D233" s="7"/>
      <c r="E233" s="7"/>
      <c r="F233" s="9"/>
      <c r="G233" s="7"/>
      <c r="H233" s="7"/>
    </row>
    <row r="234" spans="1:8" s="8" customFormat="1" x14ac:dyDescent="0.25">
      <c r="A234" s="7"/>
      <c r="B234" s="7"/>
      <c r="C234" s="7"/>
      <c r="D234" s="7"/>
      <c r="E234" s="7"/>
      <c r="F234" s="9"/>
      <c r="G234" s="7"/>
      <c r="H234" s="7"/>
    </row>
    <row r="235" spans="1:8" s="8" customFormat="1" x14ac:dyDescent="0.25">
      <c r="A235" s="7"/>
      <c r="B235" s="7"/>
      <c r="C235" s="7"/>
      <c r="D235" s="7"/>
      <c r="E235" s="7"/>
      <c r="F235" s="9"/>
      <c r="G235" s="7"/>
      <c r="H235" s="7"/>
    </row>
    <row r="236" spans="1:8" s="8" customFormat="1" x14ac:dyDescent="0.25">
      <c r="A236" s="7"/>
      <c r="B236" s="7"/>
      <c r="C236" s="7"/>
      <c r="D236" s="7"/>
      <c r="E236" s="7"/>
      <c r="F236" s="9"/>
      <c r="G236" s="7"/>
      <c r="H236" s="7"/>
    </row>
    <row r="237" spans="1:8" s="8" customFormat="1" x14ac:dyDescent="0.25">
      <c r="A237" s="7"/>
      <c r="B237" s="7"/>
      <c r="C237" s="7"/>
      <c r="D237" s="7"/>
      <c r="E237" s="7"/>
      <c r="F237" s="9"/>
      <c r="G237" s="7"/>
      <c r="H237" s="7"/>
    </row>
    <row r="238" spans="1:8" s="8" customFormat="1" x14ac:dyDescent="0.25">
      <c r="A238" s="7"/>
      <c r="B238" s="7"/>
      <c r="C238" s="7"/>
      <c r="D238" s="7"/>
      <c r="E238" s="7"/>
      <c r="F238" s="9"/>
      <c r="G238" s="7"/>
      <c r="H238" s="7"/>
    </row>
    <row r="239" spans="1:8" s="8" customFormat="1" x14ac:dyDescent="0.25">
      <c r="A239" s="7"/>
      <c r="B239" s="7"/>
      <c r="C239" s="7"/>
      <c r="D239" s="7"/>
      <c r="E239" s="7"/>
      <c r="F239" s="9"/>
      <c r="G239" s="7"/>
      <c r="H239" s="7"/>
    </row>
    <row r="240" spans="1:8" s="8" customFormat="1" x14ac:dyDescent="0.25">
      <c r="A240" s="7"/>
      <c r="B240" s="7"/>
      <c r="C240" s="7"/>
      <c r="D240" s="7"/>
      <c r="E240" s="7"/>
      <c r="F240" s="9"/>
      <c r="G240" s="7"/>
      <c r="H240" s="7"/>
    </row>
    <row r="241" spans="1:8" s="8" customFormat="1" x14ac:dyDescent="0.25">
      <c r="A241" s="7"/>
      <c r="B241" s="7"/>
      <c r="C241" s="7"/>
      <c r="D241" s="7"/>
      <c r="E241" s="7"/>
      <c r="F241" s="9"/>
      <c r="G241" s="7"/>
      <c r="H241" s="7"/>
    </row>
    <row r="242" spans="1:8" s="8" customFormat="1" x14ac:dyDescent="0.25">
      <c r="A242" s="7"/>
      <c r="B242" s="7"/>
      <c r="C242" s="7"/>
      <c r="D242" s="7"/>
      <c r="E242" s="7"/>
      <c r="F242" s="9"/>
      <c r="G242" s="7"/>
      <c r="H242" s="7"/>
    </row>
    <row r="243" spans="1:8" s="8" customFormat="1" x14ac:dyDescent="0.25">
      <c r="A243" s="7"/>
      <c r="B243" s="7"/>
      <c r="C243" s="7"/>
      <c r="D243" s="7"/>
      <c r="E243" s="7"/>
      <c r="F243" s="9"/>
      <c r="G243" s="7"/>
      <c r="H243" s="7"/>
    </row>
    <row r="244" spans="1:8" s="8" customFormat="1" x14ac:dyDescent="0.25">
      <c r="A244" s="7"/>
      <c r="B244" s="7"/>
      <c r="C244" s="7"/>
      <c r="D244" s="7"/>
      <c r="E244" s="7"/>
      <c r="F244" s="9"/>
      <c r="G244" s="7"/>
      <c r="H244" s="7"/>
    </row>
    <row r="245" spans="1:8" s="8" customFormat="1" x14ac:dyDescent="0.25">
      <c r="A245" s="7"/>
      <c r="B245" s="7"/>
      <c r="C245" s="7"/>
      <c r="D245" s="7"/>
      <c r="E245" s="7"/>
      <c r="F245" s="9"/>
      <c r="G245" s="7"/>
      <c r="H245" s="7"/>
    </row>
    <row r="246" spans="1:8" s="8" customFormat="1" x14ac:dyDescent="0.25">
      <c r="A246" s="7"/>
      <c r="B246" s="7"/>
      <c r="C246" s="7"/>
      <c r="D246" s="7"/>
      <c r="E246" s="7"/>
      <c r="F246" s="9"/>
      <c r="G246" s="7"/>
      <c r="H246" s="7"/>
    </row>
    <row r="247" spans="1:8" s="8" customFormat="1" x14ac:dyDescent="0.25">
      <c r="A247" s="7"/>
      <c r="B247" s="7"/>
      <c r="C247" s="7"/>
      <c r="D247" s="7"/>
      <c r="E247" s="7"/>
      <c r="F247" s="9"/>
      <c r="G247" s="7"/>
      <c r="H247" s="7"/>
    </row>
    <row r="248" spans="1:8" s="8" customFormat="1" x14ac:dyDescent="0.25">
      <c r="A248" s="7"/>
      <c r="B248" s="7"/>
      <c r="C248" s="7"/>
      <c r="D248" s="7"/>
      <c r="E248" s="7"/>
      <c r="F248" s="9"/>
      <c r="G248" s="7"/>
      <c r="H248" s="7"/>
    </row>
    <row r="249" spans="1:8" s="8" customFormat="1" x14ac:dyDescent="0.25">
      <c r="A249" s="7"/>
      <c r="B249" s="7"/>
      <c r="C249" s="7"/>
      <c r="D249" s="7"/>
      <c r="E249" s="7"/>
      <c r="F249" s="9"/>
      <c r="G249" s="7"/>
      <c r="H249" s="7"/>
    </row>
    <row r="250" spans="1:8" s="8" customFormat="1" x14ac:dyDescent="0.25">
      <c r="A250" s="7"/>
      <c r="B250" s="7"/>
      <c r="C250" s="7"/>
      <c r="D250" s="7"/>
      <c r="E250" s="7"/>
      <c r="F250" s="9"/>
      <c r="G250" s="7"/>
      <c r="H250" s="7"/>
    </row>
    <row r="251" spans="1:8" s="8" customFormat="1" x14ac:dyDescent="0.25">
      <c r="A251" s="7"/>
      <c r="B251" s="7"/>
      <c r="C251" s="7"/>
      <c r="D251" s="7"/>
      <c r="E251" s="7"/>
      <c r="F251" s="9"/>
      <c r="G251" s="7"/>
      <c r="H251" s="7"/>
    </row>
    <row r="252" spans="1:8" s="8" customFormat="1" x14ac:dyDescent="0.25">
      <c r="A252" s="7"/>
      <c r="B252" s="7"/>
      <c r="C252" s="7"/>
      <c r="D252" s="7"/>
      <c r="E252" s="7"/>
      <c r="F252" s="9"/>
      <c r="G252" s="7"/>
      <c r="H252" s="7"/>
    </row>
    <row r="253" spans="1:8" s="8" customFormat="1" x14ac:dyDescent="0.25">
      <c r="A253" s="7"/>
      <c r="B253" s="7"/>
      <c r="C253" s="7"/>
      <c r="D253" s="7"/>
      <c r="E253" s="7"/>
      <c r="F253" s="9"/>
      <c r="G253" s="7"/>
      <c r="H253" s="7"/>
    </row>
    <row r="254" spans="1:8" s="8" customFormat="1" x14ac:dyDescent="0.25">
      <c r="A254" s="7"/>
      <c r="B254" s="7"/>
      <c r="C254" s="7"/>
      <c r="D254" s="7"/>
      <c r="E254" s="7"/>
      <c r="F254" s="9"/>
      <c r="G254" s="7"/>
      <c r="H254" s="7"/>
    </row>
    <row r="255" spans="1:8" s="8" customFormat="1" x14ac:dyDescent="0.25">
      <c r="A255" s="7"/>
      <c r="B255" s="7"/>
      <c r="C255" s="7"/>
      <c r="D255" s="7"/>
      <c r="E255" s="7"/>
      <c r="F255" s="9"/>
      <c r="G255" s="7"/>
      <c r="H255" s="7"/>
    </row>
    <row r="256" spans="1:8" s="8" customFormat="1" x14ac:dyDescent="0.25">
      <c r="A256" s="7"/>
      <c r="B256" s="7"/>
      <c r="C256" s="7"/>
      <c r="D256" s="7"/>
      <c r="E256" s="7"/>
      <c r="F256" s="9"/>
      <c r="G256" s="7"/>
      <c r="H256" s="7"/>
    </row>
    <row r="257" spans="1:8" s="8" customFormat="1" x14ac:dyDescent="0.25">
      <c r="A257" s="7"/>
      <c r="B257" s="7"/>
      <c r="C257" s="7"/>
      <c r="D257" s="7"/>
      <c r="E257" s="7"/>
      <c r="F257" s="9"/>
      <c r="G257" s="7"/>
      <c r="H257" s="7"/>
    </row>
    <row r="258" spans="1:8" s="8" customFormat="1" x14ac:dyDescent="0.25">
      <c r="A258" s="7"/>
      <c r="B258" s="7"/>
      <c r="C258" s="7"/>
      <c r="D258" s="7"/>
      <c r="E258" s="7"/>
      <c r="F258" s="9"/>
      <c r="G258" s="7"/>
      <c r="H258" s="7"/>
    </row>
    <row r="259" spans="1:8" s="8" customFormat="1" x14ac:dyDescent="0.25">
      <c r="A259" s="7"/>
      <c r="B259" s="7"/>
      <c r="C259" s="7"/>
      <c r="D259" s="7"/>
      <c r="E259" s="7"/>
      <c r="F259" s="9"/>
      <c r="G259" s="7"/>
      <c r="H259" s="7"/>
    </row>
    <row r="260" spans="1:8" s="8" customFormat="1" x14ac:dyDescent="0.25">
      <c r="A260" s="7"/>
      <c r="B260" s="7"/>
      <c r="C260" s="7"/>
      <c r="D260" s="7"/>
      <c r="E260" s="7"/>
      <c r="F260" s="9"/>
      <c r="G260" s="7"/>
      <c r="H260" s="7"/>
    </row>
    <row r="261" spans="1:8" s="8" customFormat="1" x14ac:dyDescent="0.25">
      <c r="A261" s="7"/>
      <c r="B261" s="7"/>
      <c r="C261" s="7"/>
      <c r="D261" s="7"/>
      <c r="E261" s="7"/>
      <c r="F261" s="9"/>
      <c r="G261" s="7"/>
      <c r="H261" s="7"/>
    </row>
    <row r="262" spans="1:8" s="8" customFormat="1" x14ac:dyDescent="0.25">
      <c r="A262" s="7"/>
      <c r="B262" s="7"/>
      <c r="C262" s="7"/>
      <c r="D262" s="7"/>
      <c r="E262" s="7"/>
      <c r="F262" s="9"/>
      <c r="G262" s="7"/>
      <c r="H262" s="7"/>
    </row>
    <row r="263" spans="1:8" s="8" customFormat="1" x14ac:dyDescent="0.25">
      <c r="A263" s="7"/>
      <c r="B263" s="7"/>
      <c r="C263" s="7"/>
      <c r="D263" s="7"/>
      <c r="E263" s="7"/>
      <c r="F263" s="9"/>
      <c r="G263" s="7"/>
      <c r="H263" s="7"/>
    </row>
    <row r="264" spans="1:8" s="8" customFormat="1" x14ac:dyDescent="0.25">
      <c r="A264" s="7"/>
      <c r="B264" s="7"/>
      <c r="C264" s="7"/>
      <c r="D264" s="7"/>
      <c r="E264" s="7"/>
      <c r="F264" s="9"/>
      <c r="G264" s="7"/>
      <c r="H264" s="7"/>
    </row>
  </sheetData>
  <sheetProtection algorithmName="SHA-512" hashValue="xYRcozF2IvQrs/VrrsxNZDc7DDgTFboOAk8H0QG0AMad54nEPs7qDlZXOX+KTurHjwX2FqhTpLZkK6uA6ZhypA==" saltValue="g0mGmYNIjxd7sJJerGWyJA==" spinCount="100000" sheet="1" objects="1" scenarios="1"/>
  <mergeCells count="3">
    <mergeCell ref="A50:E50"/>
    <mergeCell ref="A51:E51"/>
    <mergeCell ref="A1:D1"/>
  </mergeCells>
  <conditionalFormatting sqref="D10:D20">
    <cfRule type="containsText" dxfId="10" priority="8" operator="containsText" text="Complete">
      <formula>NOT(ISERROR(SEARCH("Complete",D10)))</formula>
    </cfRule>
    <cfRule type="containsText" dxfId="9" priority="9" operator="containsText" text="failed">
      <formula>NOT(ISERROR(SEARCH("failed",D10)))</formula>
    </cfRule>
  </conditionalFormatting>
  <conditionalFormatting sqref="D21">
    <cfRule type="containsText" dxfId="8" priority="1" operator="containsText" text="100">
      <formula>NOT(ISERROR(SEARCH("100",D21)))</formula>
    </cfRule>
  </conditionalFormatting>
  <conditionalFormatting sqref="E10:E19">
    <cfRule type="containsText" dxfId="7" priority="2" operator="containsText" text="5">
      <formula>NOT(ISERROR(SEARCH("5",E10)))</formula>
    </cfRule>
    <cfRule type="containsText" dxfId="6" priority="3" operator="containsText" text=".">
      <formula>NOT(ISERROR(SEARCH(".",E10)))</formula>
    </cfRule>
    <cfRule type="containsText" dxfId="5" priority="4" operator="containsText" text="100">
      <formula>NOT(ISERROR(SEARCH("100",E10)))</formula>
    </cfRule>
  </conditionalFormatting>
  <pageMargins left="0.7" right="0.7" top="0.75" bottom="0.75" header="0.3" footer="0.3"/>
  <pageSetup paperSize="9" scale="67"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J244"/>
  <sheetViews>
    <sheetView workbookViewId="0">
      <selection sqref="A1:D1"/>
    </sheetView>
  </sheetViews>
  <sheetFormatPr defaultColWidth="9.140625" defaultRowHeight="15" x14ac:dyDescent="0.25"/>
  <cols>
    <col min="1" max="1" width="5.5703125" style="3" customWidth="1"/>
    <col min="2" max="2" width="40.140625" style="3" customWidth="1"/>
    <col min="3" max="3" width="11.5703125" style="3" bestFit="1" customWidth="1"/>
    <col min="4" max="4" width="69.5703125" style="3" bestFit="1" customWidth="1"/>
    <col min="5" max="5" width="2.5703125" style="3" customWidth="1"/>
    <col min="6" max="6" width="41" style="9" hidden="1" customWidth="1"/>
    <col min="7" max="7" width="11.5703125" style="7" hidden="1" customWidth="1"/>
    <col min="8" max="8" width="18" style="7" hidden="1" customWidth="1"/>
    <col min="9" max="9" width="10" style="8" hidden="1" customWidth="1"/>
    <col min="10" max="13" width="0" style="8" hidden="1" customWidth="1"/>
    <col min="14" max="36" width="9.140625" style="8"/>
    <col min="37" max="16384" width="9.140625" style="4"/>
  </cols>
  <sheetData>
    <row r="1" spans="1:12" ht="81" customHeight="1" x14ac:dyDescent="0.25">
      <c r="A1" s="323" t="s">
        <v>357</v>
      </c>
      <c r="B1" s="324"/>
      <c r="C1" s="324"/>
      <c r="D1" s="324"/>
      <c r="E1" s="96"/>
      <c r="F1" s="6"/>
      <c r="L1" s="9"/>
    </row>
    <row r="2" spans="1:12" s="8" customFormat="1" x14ac:dyDescent="0.25">
      <c r="A2" s="176"/>
      <c r="B2" s="177"/>
      <c r="C2" s="177"/>
      <c r="D2" s="177"/>
      <c r="E2" s="178"/>
      <c r="F2" s="21"/>
      <c r="G2" s="22"/>
    </row>
    <row r="3" spans="1:12" s="8" customFormat="1" x14ac:dyDescent="0.25">
      <c r="A3" s="326" t="s">
        <v>358</v>
      </c>
      <c r="B3" s="326"/>
      <c r="C3" s="326"/>
      <c r="D3" s="326"/>
      <c r="E3" s="327"/>
      <c r="F3" s="22"/>
      <c r="G3" s="23"/>
    </row>
    <row r="4" spans="1:12" s="8" customFormat="1" ht="31.5" customHeight="1" x14ac:dyDescent="0.25">
      <c r="A4" s="105"/>
      <c r="B4" s="328" t="s">
        <v>359</v>
      </c>
      <c r="C4" s="328"/>
      <c r="D4" s="328"/>
      <c r="E4" s="178"/>
      <c r="F4" s="22"/>
      <c r="G4" s="22"/>
    </row>
    <row r="5" spans="1:12" s="8" customFormat="1" ht="15.75" thickBot="1" x14ac:dyDescent="0.3">
      <c r="A5" s="105"/>
      <c r="B5" s="186" t="s">
        <v>360</v>
      </c>
      <c r="C5" s="186"/>
      <c r="D5" s="186"/>
      <c r="E5" s="178"/>
      <c r="F5" s="22"/>
      <c r="G5" s="22"/>
    </row>
    <row r="6" spans="1:12" s="8" customFormat="1" ht="31.5" customHeight="1" thickBot="1" x14ac:dyDescent="0.3">
      <c r="A6" s="105"/>
      <c r="B6" s="187"/>
      <c r="C6" s="332" t="s">
        <v>361</v>
      </c>
      <c r="D6" s="333"/>
      <c r="E6" s="178"/>
      <c r="F6" s="22" t="s">
        <v>362</v>
      </c>
      <c r="G6" s="22"/>
    </row>
    <row r="7" spans="1:12" s="8" customFormat="1" ht="15.75" customHeight="1" thickBot="1" x14ac:dyDescent="0.3">
      <c r="A7" s="105"/>
      <c r="B7" s="334" t="s">
        <v>363</v>
      </c>
      <c r="C7" s="335"/>
      <c r="D7" s="186"/>
      <c r="E7" s="178"/>
      <c r="F7" s="22"/>
      <c r="G7" s="22"/>
    </row>
    <row r="8" spans="1:12" s="8" customFormat="1" ht="31.5" customHeight="1" thickBot="1" x14ac:dyDescent="0.3">
      <c r="A8" s="105"/>
      <c r="B8" s="187"/>
      <c r="C8" s="336" t="s">
        <v>364</v>
      </c>
      <c r="D8" s="335"/>
      <c r="E8" s="178"/>
      <c r="F8" s="22"/>
      <c r="G8" s="22"/>
    </row>
    <row r="9" spans="1:12" s="8" customFormat="1" x14ac:dyDescent="0.25">
      <c r="A9" s="105"/>
      <c r="B9" s="185"/>
      <c r="C9" s="105"/>
      <c r="D9" s="105"/>
      <c r="E9" s="178"/>
      <c r="F9" s="22"/>
      <c r="G9" s="22"/>
    </row>
    <row r="10" spans="1:12" s="8" customFormat="1" x14ac:dyDescent="0.25">
      <c r="A10" s="326" t="s">
        <v>365</v>
      </c>
      <c r="B10" s="326"/>
      <c r="C10" s="326"/>
      <c r="D10" s="326"/>
      <c r="E10" s="327"/>
      <c r="F10" s="22"/>
      <c r="G10" s="22"/>
    </row>
    <row r="11" spans="1:12" s="8" customFormat="1" x14ac:dyDescent="0.25">
      <c r="A11" s="188"/>
      <c r="B11" s="189"/>
      <c r="C11" s="190"/>
      <c r="D11" s="191"/>
      <c r="E11" s="192"/>
      <c r="F11" s="22"/>
      <c r="G11" s="22"/>
    </row>
    <row r="12" spans="1:12" s="8" customFormat="1" x14ac:dyDescent="0.2">
      <c r="A12" s="188"/>
      <c r="B12" s="142"/>
      <c r="C12" s="142"/>
      <c r="D12" s="152"/>
      <c r="E12" s="193"/>
      <c r="F12" s="218" t="s">
        <v>366</v>
      </c>
      <c r="G12" s="77">
        <f>COUNTIF('A Company Info'!D:D,"X")</f>
        <v>6</v>
      </c>
      <c r="H12" s="77">
        <f>COUNTIF('A Company Info'!D:D,"!")</f>
        <v>1</v>
      </c>
      <c r="I12" s="80"/>
      <c r="J12" s="79"/>
    </row>
    <row r="13" spans="1:12" s="8" customFormat="1" x14ac:dyDescent="0.2">
      <c r="A13" s="188"/>
      <c r="B13" s="142"/>
      <c r="C13" s="142"/>
      <c r="D13" s="152"/>
      <c r="E13" s="193"/>
      <c r="F13" s="218"/>
      <c r="G13" s="77">
        <f>COUNTIF('A Company Info'!D:D,"X")</f>
        <v>6</v>
      </c>
      <c r="H13" s="77">
        <f>COUNTIF('A Company Info'!D:D,"!")</f>
        <v>1</v>
      </c>
      <c r="I13" s="80"/>
      <c r="J13" s="79"/>
    </row>
    <row r="14" spans="1:12" s="8" customFormat="1" x14ac:dyDescent="0.2">
      <c r="A14" s="188"/>
      <c r="B14" s="194"/>
      <c r="C14" s="194"/>
      <c r="D14" s="152"/>
      <c r="E14" s="193"/>
      <c r="F14" s="220"/>
      <c r="G14" s="77">
        <f>COUNTIF('B Financial'!D:D,"X")</f>
        <v>1</v>
      </c>
      <c r="H14" s="77">
        <f>COUNTIF('B Financial'!D:D,"!")</f>
        <v>0</v>
      </c>
      <c r="I14" s="80"/>
      <c r="J14" s="79"/>
    </row>
    <row r="15" spans="1:12" s="8" customFormat="1" x14ac:dyDescent="0.2">
      <c r="A15" s="188"/>
      <c r="B15" s="194"/>
      <c r="C15" s="194"/>
      <c r="D15" s="152"/>
      <c r="E15" s="193"/>
      <c r="F15" s="220" t="s">
        <v>367</v>
      </c>
      <c r="G15" s="77">
        <f>COUNTIF('C Insurance'!D:D,"X")</f>
        <v>2</v>
      </c>
      <c r="I15" s="80"/>
      <c r="J15" s="79"/>
    </row>
    <row r="16" spans="1:12" s="8" customFormat="1" x14ac:dyDescent="0.2">
      <c r="A16" s="195"/>
      <c r="B16" s="196"/>
      <c r="C16" s="196"/>
      <c r="D16" s="197"/>
      <c r="E16" s="193"/>
      <c r="F16" s="21" t="s">
        <v>368</v>
      </c>
      <c r="G16" s="77">
        <f>COUNTIF('D Health &amp; Safety'!D:D,"X")</f>
        <v>3</v>
      </c>
      <c r="H16" s="9"/>
      <c r="I16" s="80"/>
      <c r="J16" s="79"/>
    </row>
    <row r="17" spans="1:11" s="8" customFormat="1" x14ac:dyDescent="0.2">
      <c r="A17" s="195"/>
      <c r="B17" s="196"/>
      <c r="C17" s="196"/>
      <c r="D17" s="197"/>
      <c r="E17" s="193"/>
      <c r="F17" s="21" t="s">
        <v>369</v>
      </c>
      <c r="G17" s="77">
        <f>COUNTIF('F Quality'!D:D,"X")</f>
        <v>2</v>
      </c>
      <c r="I17" s="80"/>
      <c r="J17" s="79"/>
    </row>
    <row r="18" spans="1:11" s="8" customFormat="1" x14ac:dyDescent="0.2">
      <c r="A18" s="195"/>
      <c r="B18" s="196"/>
      <c r="C18" s="196"/>
      <c r="D18" s="197"/>
      <c r="E18" s="193"/>
      <c r="F18" s="21"/>
      <c r="G18" s="77"/>
      <c r="I18" s="80"/>
      <c r="J18" s="79"/>
    </row>
    <row r="19" spans="1:11" s="8" customFormat="1" x14ac:dyDescent="0.2">
      <c r="A19" s="195"/>
      <c r="B19" s="196"/>
      <c r="C19" s="196"/>
      <c r="D19" s="197"/>
      <c r="E19" s="193"/>
      <c r="F19" s="21"/>
      <c r="G19" s="77"/>
      <c r="I19" s="80"/>
      <c r="J19" s="79"/>
    </row>
    <row r="20" spans="1:11" s="8" customFormat="1" x14ac:dyDescent="0.2">
      <c r="A20" s="195"/>
      <c r="B20" s="196"/>
      <c r="C20" s="196"/>
      <c r="D20" s="197"/>
      <c r="E20" s="193"/>
      <c r="F20" s="21"/>
      <c r="G20" s="77"/>
      <c r="I20" s="80"/>
      <c r="J20" s="79"/>
    </row>
    <row r="21" spans="1:11" s="8" customFormat="1" x14ac:dyDescent="0.2">
      <c r="A21" s="195"/>
      <c r="B21" s="196"/>
      <c r="C21" s="196"/>
      <c r="D21" s="197"/>
      <c r="E21" s="193"/>
      <c r="F21" s="21"/>
      <c r="G21" s="77">
        <f>COUNTIF('H Environment'!D:D,"X")</f>
        <v>1</v>
      </c>
      <c r="I21" s="80"/>
      <c r="J21" s="79"/>
    </row>
    <row r="22" spans="1:11" s="8" customFormat="1" x14ac:dyDescent="0.2">
      <c r="A22" s="195"/>
      <c r="B22" s="196"/>
      <c r="C22" s="196"/>
      <c r="D22" s="197"/>
      <c r="E22" s="193"/>
      <c r="F22" s="220" t="s">
        <v>370</v>
      </c>
      <c r="G22" s="77">
        <f>COUNTIF('H Environment'!D:D,"X")</f>
        <v>1</v>
      </c>
      <c r="I22" s="80"/>
      <c r="J22" s="79"/>
    </row>
    <row r="23" spans="1:11" s="8" customFormat="1" x14ac:dyDescent="0.2">
      <c r="A23" s="195"/>
      <c r="B23" s="196"/>
      <c r="C23" s="196"/>
      <c r="D23" s="197"/>
      <c r="E23" s="193"/>
      <c r="F23" s="220" t="s">
        <v>371</v>
      </c>
      <c r="G23" s="77">
        <f>COUNTIF('H Environment'!D:D,"X")</f>
        <v>1</v>
      </c>
      <c r="I23" s="80"/>
      <c r="J23" s="79"/>
    </row>
    <row r="24" spans="1:11" s="8" customFormat="1" x14ac:dyDescent="0.2">
      <c r="A24" s="195"/>
      <c r="B24" s="196"/>
      <c r="C24" s="196"/>
      <c r="D24" s="197"/>
      <c r="E24" s="193"/>
      <c r="F24" s="220"/>
      <c r="G24" s="77"/>
      <c r="I24" s="252"/>
      <c r="J24" s="79"/>
    </row>
    <row r="25" spans="1:11" s="8" customFormat="1" x14ac:dyDescent="0.2">
      <c r="A25" s="195"/>
      <c r="B25" s="196"/>
      <c r="C25" s="196"/>
      <c r="D25" s="197"/>
      <c r="E25" s="193"/>
      <c r="F25" s="220"/>
      <c r="G25" s="77"/>
      <c r="I25" s="252"/>
      <c r="J25" s="79"/>
    </row>
    <row r="26" spans="1:11" s="8" customFormat="1" x14ac:dyDescent="0.2">
      <c r="A26" s="195"/>
      <c r="B26" s="196"/>
      <c r="C26" s="196"/>
      <c r="D26" s="197"/>
      <c r="E26" s="193"/>
      <c r="F26" s="220"/>
      <c r="G26" s="77"/>
      <c r="I26" s="252"/>
      <c r="J26" s="79"/>
    </row>
    <row r="27" spans="1:11" s="8" customFormat="1" x14ac:dyDescent="0.2">
      <c r="A27" s="329" t="s">
        <v>372</v>
      </c>
      <c r="B27" s="330"/>
      <c r="C27" s="330"/>
      <c r="D27" s="330"/>
      <c r="E27" s="331"/>
      <c r="F27" s="217" t="s">
        <v>373</v>
      </c>
      <c r="G27" s="77">
        <f>COUNTIF('C Insurance'!G:G,"1")</f>
        <v>0</v>
      </c>
      <c r="I27" s="82">
        <f t="shared" ref="I27" si="0">C27</f>
        <v>0</v>
      </c>
    </row>
    <row r="28" spans="1:11" s="8" customFormat="1" x14ac:dyDescent="0.2">
      <c r="A28" s="184">
        <v>1</v>
      </c>
      <c r="B28" s="325" t="s">
        <v>374</v>
      </c>
      <c r="C28" s="325"/>
      <c r="D28" s="325"/>
      <c r="E28" s="179"/>
      <c r="F28" s="23"/>
      <c r="G28" s="77">
        <f>COUNTIF('D Health &amp; Safety'!G:G,"1")</f>
        <v>0</v>
      </c>
      <c r="I28" s="82" t="e">
        <f>#REF!</f>
        <v>#REF!</v>
      </c>
    </row>
    <row r="29" spans="1:11" s="8" customFormat="1" x14ac:dyDescent="0.2">
      <c r="A29" s="184">
        <v>2</v>
      </c>
      <c r="B29" s="325" t="s">
        <v>375</v>
      </c>
      <c r="C29" s="325"/>
      <c r="D29" s="325"/>
      <c r="E29" s="180"/>
      <c r="F29" s="23"/>
      <c r="G29" s="77">
        <f>COUNTIF('E Experience'!G:G,"1")</f>
        <v>4</v>
      </c>
      <c r="H29" s="8">
        <v>12</v>
      </c>
      <c r="I29" s="82" t="e">
        <f>#REF!</f>
        <v>#REF!</v>
      </c>
      <c r="J29" s="8" t="e">
        <f t="shared" ref="J29:J31" si="1">I29/H29</f>
        <v>#REF!</v>
      </c>
      <c r="K29" s="8" t="e">
        <f t="shared" ref="K29:K31" si="2">G29*J29</f>
        <v>#REF!</v>
      </c>
    </row>
    <row r="30" spans="1:11" s="8" customFormat="1" x14ac:dyDescent="0.2">
      <c r="A30" s="184">
        <v>3</v>
      </c>
      <c r="B30" s="325" t="s">
        <v>376</v>
      </c>
      <c r="C30" s="325"/>
      <c r="D30" s="325"/>
      <c r="E30" s="180"/>
      <c r="F30" s="23"/>
      <c r="G30" s="77"/>
      <c r="I30" s="82"/>
    </row>
    <row r="31" spans="1:11" s="8" customFormat="1" x14ac:dyDescent="0.2">
      <c r="A31" s="184"/>
      <c r="B31" s="210"/>
      <c r="C31" s="210"/>
      <c r="D31" s="210"/>
      <c r="E31" s="180"/>
      <c r="F31" s="22"/>
      <c r="G31" s="77">
        <f>COUNTIF('F Quality'!G:G,"1")</f>
        <v>6</v>
      </c>
      <c r="H31" s="8">
        <v>7</v>
      </c>
      <c r="I31" s="82" t="e">
        <f>#REF!</f>
        <v>#REF!</v>
      </c>
      <c r="J31" s="8" t="e">
        <f t="shared" si="1"/>
        <v>#REF!</v>
      </c>
      <c r="K31" s="8" t="e">
        <f t="shared" si="2"/>
        <v>#REF!</v>
      </c>
    </row>
    <row r="32" spans="1:11" s="8" customFormat="1" ht="15.75" thickBot="1" x14ac:dyDescent="0.3">
      <c r="A32" s="181"/>
      <c r="B32" s="182"/>
      <c r="C32" s="182"/>
      <c r="D32" s="182"/>
      <c r="E32" s="183"/>
      <c r="F32" s="23"/>
      <c r="G32" s="25"/>
      <c r="H32" s="7"/>
    </row>
    <row r="33" spans="1:8" s="8" customFormat="1" x14ac:dyDescent="0.25">
      <c r="A33" s="7"/>
      <c r="B33" s="7"/>
      <c r="C33" s="7"/>
      <c r="D33" s="7"/>
      <c r="E33" s="7"/>
      <c r="F33" s="9"/>
      <c r="G33" s="7"/>
      <c r="H33" s="10"/>
    </row>
    <row r="34" spans="1:8" s="8" customFormat="1" hidden="1" x14ac:dyDescent="0.25">
      <c r="A34" s="7"/>
      <c r="B34" s="7"/>
      <c r="C34" s="7"/>
      <c r="D34" s="7"/>
      <c r="E34" s="7"/>
      <c r="F34" s="9"/>
      <c r="G34" s="7"/>
      <c r="H34" s="10"/>
    </row>
    <row r="35" spans="1:8" s="8" customFormat="1" hidden="1" x14ac:dyDescent="0.25">
      <c r="A35" s="7"/>
      <c r="B35" s="11" t="s">
        <v>36</v>
      </c>
      <c r="C35" s="7"/>
      <c r="D35" s="7"/>
      <c r="E35" s="7"/>
      <c r="F35" s="9"/>
      <c r="G35" s="7"/>
      <c r="H35" s="10"/>
    </row>
    <row r="36" spans="1:8" s="8" customFormat="1" ht="15.75" hidden="1" thickBot="1" x14ac:dyDescent="0.3">
      <c r="A36" s="7"/>
      <c r="B36" s="12" t="s">
        <v>37</v>
      </c>
      <c r="C36" s="7"/>
      <c r="D36" s="7"/>
      <c r="E36" s="7"/>
      <c r="F36" s="9"/>
      <c r="G36" s="7"/>
      <c r="H36" s="10"/>
    </row>
    <row r="37" spans="1:8" s="8" customFormat="1" hidden="1" x14ac:dyDescent="0.25">
      <c r="A37" s="7"/>
      <c r="B37" s="7"/>
      <c r="C37" s="7"/>
      <c r="D37" s="7"/>
      <c r="E37" s="7"/>
      <c r="F37" s="9"/>
      <c r="G37" s="7"/>
      <c r="H37" s="7"/>
    </row>
    <row r="38" spans="1:8" s="8" customFormat="1" hidden="1" x14ac:dyDescent="0.25">
      <c r="A38" s="7"/>
      <c r="B38" s="13" t="s">
        <v>38</v>
      </c>
      <c r="C38" s="9"/>
      <c r="D38" s="7"/>
      <c r="E38" s="7"/>
      <c r="F38" s="9"/>
      <c r="G38" s="7"/>
      <c r="H38" s="7"/>
    </row>
    <row r="39" spans="1:8" s="8" customFormat="1" hidden="1" x14ac:dyDescent="0.25">
      <c r="A39" s="7"/>
      <c r="B39" s="14" t="s">
        <v>39</v>
      </c>
      <c r="C39" s="9"/>
      <c r="D39" s="7"/>
      <c r="E39" s="7"/>
      <c r="F39" s="9"/>
      <c r="G39" s="7"/>
      <c r="H39" s="7"/>
    </row>
    <row r="40" spans="1:8" s="8" customFormat="1" hidden="1" x14ac:dyDescent="0.25">
      <c r="A40" s="7"/>
      <c r="B40" s="14" t="s">
        <v>40</v>
      </c>
      <c r="C40" s="9"/>
      <c r="D40" s="7"/>
      <c r="E40" s="7"/>
      <c r="F40" s="9"/>
      <c r="G40" s="7"/>
      <c r="H40" s="7"/>
    </row>
    <row r="41" spans="1:8" s="8" customFormat="1" hidden="1" x14ac:dyDescent="0.25">
      <c r="A41" s="7"/>
      <c r="B41" s="14" t="s">
        <v>41</v>
      </c>
      <c r="C41" s="9"/>
      <c r="D41" s="7"/>
      <c r="E41" s="7"/>
      <c r="F41" s="9"/>
      <c r="G41" s="7"/>
      <c r="H41" s="7"/>
    </row>
    <row r="42" spans="1:8" s="8" customFormat="1" hidden="1" x14ac:dyDescent="0.25">
      <c r="A42" s="7"/>
      <c r="B42" s="14" t="s">
        <v>42</v>
      </c>
      <c r="C42" s="9"/>
      <c r="D42" s="7"/>
      <c r="E42" s="7"/>
      <c r="F42" s="9"/>
      <c r="G42" s="7"/>
      <c r="H42" s="7"/>
    </row>
    <row r="43" spans="1:8" s="8" customFormat="1" hidden="1" x14ac:dyDescent="0.25">
      <c r="A43" s="7"/>
      <c r="B43" s="14" t="s">
        <v>43</v>
      </c>
      <c r="C43" s="9"/>
      <c r="D43" s="7"/>
      <c r="E43" s="7"/>
      <c r="F43" s="9"/>
      <c r="G43" s="7"/>
      <c r="H43" s="7"/>
    </row>
    <row r="44" spans="1:8" s="8" customFormat="1" hidden="1" x14ac:dyDescent="0.25">
      <c r="A44" s="7"/>
      <c r="B44" s="14" t="s">
        <v>44</v>
      </c>
      <c r="C44" s="9"/>
      <c r="D44" s="7"/>
      <c r="E44" s="7"/>
      <c r="F44" s="9"/>
      <c r="G44" s="7"/>
      <c r="H44" s="7"/>
    </row>
    <row r="45" spans="1:8" s="8" customFormat="1" ht="15.75" hidden="1" thickBot="1" x14ac:dyDescent="0.3">
      <c r="A45" s="7"/>
      <c r="B45" s="15" t="s">
        <v>35</v>
      </c>
      <c r="C45" s="9"/>
      <c r="D45" s="7"/>
      <c r="E45" s="7"/>
      <c r="F45" s="9"/>
      <c r="G45" s="7"/>
      <c r="H45" s="7"/>
    </row>
    <row r="46" spans="1:8" s="8" customFormat="1" hidden="1" x14ac:dyDescent="0.25">
      <c r="A46" s="7"/>
      <c r="B46" s="7"/>
      <c r="C46" s="7"/>
      <c r="D46" s="7"/>
      <c r="E46" s="7"/>
      <c r="F46" s="9"/>
      <c r="G46" s="7"/>
      <c r="H46" s="7"/>
    </row>
    <row r="47" spans="1:8" s="8" customFormat="1" hidden="1" x14ac:dyDescent="0.25">
      <c r="A47" s="7"/>
      <c r="B47" s="16" t="s">
        <v>45</v>
      </c>
      <c r="C47" s="78"/>
      <c r="D47" s="7"/>
      <c r="E47" s="7"/>
      <c r="F47" s="9"/>
      <c r="G47" s="7"/>
      <c r="H47" s="7"/>
    </row>
    <row r="48" spans="1:8" s="8" customFormat="1" hidden="1" x14ac:dyDescent="0.25">
      <c r="A48" s="7"/>
      <c r="B48" s="17" t="s">
        <v>46</v>
      </c>
      <c r="C48" s="78"/>
      <c r="D48" s="7"/>
      <c r="E48" s="7"/>
      <c r="F48" s="9"/>
      <c r="G48" s="7"/>
      <c r="H48" s="7"/>
    </row>
    <row r="49" spans="1:8" s="8" customFormat="1" hidden="1" x14ac:dyDescent="0.25">
      <c r="A49" s="7"/>
      <c r="B49" s="17" t="s">
        <v>47</v>
      </c>
      <c r="C49" s="78"/>
      <c r="D49" s="7"/>
      <c r="E49" s="7"/>
      <c r="F49" s="9"/>
      <c r="G49" s="7"/>
      <c r="H49" s="7"/>
    </row>
    <row r="50" spans="1:8" s="8" customFormat="1" hidden="1" x14ac:dyDescent="0.25">
      <c r="B50" s="17" t="s">
        <v>48</v>
      </c>
      <c r="C50" s="78"/>
      <c r="F50" s="9"/>
      <c r="G50" s="7"/>
      <c r="H50" s="7"/>
    </row>
    <row r="51" spans="1:8" s="8" customFormat="1" ht="15.75" hidden="1" thickBot="1" x14ac:dyDescent="0.3">
      <c r="B51" s="18" t="s">
        <v>49</v>
      </c>
      <c r="C51" s="78"/>
      <c r="F51" s="9"/>
      <c r="G51" s="7"/>
      <c r="H51" s="7"/>
    </row>
    <row r="52" spans="1:8" s="8" customFormat="1" hidden="1" x14ac:dyDescent="0.25">
      <c r="B52" s="7"/>
      <c r="C52" s="7"/>
      <c r="F52" s="9"/>
      <c r="G52" s="7"/>
      <c r="H52" s="7"/>
    </row>
    <row r="53" spans="1:8" s="8" customFormat="1" hidden="1" x14ac:dyDescent="0.25">
      <c r="B53" s="7"/>
      <c r="C53" s="7"/>
      <c r="F53" s="9"/>
      <c r="G53" s="7"/>
      <c r="H53" s="7"/>
    </row>
    <row r="54" spans="1:8" s="8" customFormat="1" hidden="1" x14ac:dyDescent="0.25">
      <c r="B54" s="11">
        <v>1900</v>
      </c>
      <c r="C54" s="7"/>
      <c r="F54" s="9"/>
      <c r="G54" s="7"/>
      <c r="H54" s="7"/>
    </row>
    <row r="55" spans="1:8" s="8" customFormat="1" hidden="1" x14ac:dyDescent="0.25">
      <c r="B55" s="19">
        <v>1901</v>
      </c>
      <c r="C55" s="7"/>
      <c r="F55" s="9"/>
      <c r="G55" s="7"/>
      <c r="H55" s="7"/>
    </row>
    <row r="56" spans="1:8" s="8" customFormat="1" hidden="1" x14ac:dyDescent="0.25">
      <c r="B56" s="19">
        <v>1902</v>
      </c>
      <c r="C56" s="7"/>
      <c r="F56" s="9"/>
      <c r="G56" s="7"/>
      <c r="H56" s="7"/>
    </row>
    <row r="57" spans="1:8" s="8" customFormat="1" hidden="1" x14ac:dyDescent="0.25">
      <c r="B57" s="19">
        <v>1903</v>
      </c>
      <c r="C57" s="7"/>
      <c r="F57" s="9"/>
      <c r="G57" s="7"/>
      <c r="H57" s="7"/>
    </row>
    <row r="58" spans="1:8" s="8" customFormat="1" hidden="1" x14ac:dyDescent="0.25">
      <c r="B58" s="19">
        <v>1904</v>
      </c>
      <c r="C58" s="7"/>
      <c r="F58" s="9"/>
      <c r="G58" s="7"/>
      <c r="H58" s="7"/>
    </row>
    <row r="59" spans="1:8" s="8" customFormat="1" hidden="1" x14ac:dyDescent="0.25">
      <c r="B59" s="19">
        <v>1905</v>
      </c>
      <c r="C59" s="7"/>
      <c r="F59" s="9"/>
      <c r="G59" s="7"/>
      <c r="H59" s="7"/>
    </row>
    <row r="60" spans="1:8" s="8" customFormat="1" hidden="1" x14ac:dyDescent="0.25">
      <c r="B60" s="19">
        <v>1906</v>
      </c>
      <c r="C60" s="7"/>
      <c r="F60" s="9"/>
      <c r="G60" s="7"/>
      <c r="H60" s="7"/>
    </row>
    <row r="61" spans="1:8" s="8" customFormat="1" hidden="1" x14ac:dyDescent="0.25">
      <c r="A61" s="7"/>
      <c r="B61" s="19">
        <v>1907</v>
      </c>
      <c r="C61" s="7"/>
      <c r="D61" s="7"/>
      <c r="E61" s="7"/>
      <c r="F61" s="9"/>
      <c r="G61" s="7"/>
      <c r="H61" s="7"/>
    </row>
    <row r="62" spans="1:8" s="8" customFormat="1" hidden="1" x14ac:dyDescent="0.25">
      <c r="A62" s="7"/>
      <c r="B62" s="19">
        <v>1908</v>
      </c>
      <c r="C62" s="7"/>
      <c r="D62" s="7"/>
      <c r="E62" s="7"/>
      <c r="F62" s="9"/>
      <c r="G62" s="7"/>
      <c r="H62" s="7"/>
    </row>
    <row r="63" spans="1:8" s="8" customFormat="1" hidden="1" x14ac:dyDescent="0.25">
      <c r="A63" s="7"/>
      <c r="B63" s="19">
        <v>1909</v>
      </c>
      <c r="C63" s="7"/>
      <c r="D63" s="7"/>
      <c r="E63" s="7"/>
      <c r="F63" s="9"/>
      <c r="G63" s="7"/>
      <c r="H63" s="7"/>
    </row>
    <row r="64" spans="1:8" s="8" customFormat="1" hidden="1" x14ac:dyDescent="0.25">
      <c r="A64" s="7"/>
      <c r="B64" s="19">
        <v>1910</v>
      </c>
      <c r="C64" s="7"/>
      <c r="D64" s="7"/>
      <c r="E64" s="7"/>
      <c r="F64" s="9"/>
      <c r="G64" s="7"/>
      <c r="H64" s="7"/>
    </row>
    <row r="65" spans="1:8" s="8" customFormat="1" hidden="1" x14ac:dyDescent="0.25">
      <c r="A65" s="7"/>
      <c r="B65" s="19">
        <v>1911</v>
      </c>
      <c r="C65" s="7"/>
      <c r="D65" s="7"/>
      <c r="E65" s="7"/>
      <c r="F65" s="9"/>
      <c r="G65" s="7"/>
      <c r="H65" s="7"/>
    </row>
    <row r="66" spans="1:8" s="8" customFormat="1" hidden="1" x14ac:dyDescent="0.25">
      <c r="A66" s="7"/>
      <c r="B66" s="19">
        <v>1912</v>
      </c>
      <c r="C66" s="7"/>
      <c r="D66" s="7"/>
      <c r="E66" s="7"/>
      <c r="F66" s="9"/>
      <c r="G66" s="7"/>
      <c r="H66" s="7"/>
    </row>
    <row r="67" spans="1:8" s="8" customFormat="1" hidden="1" x14ac:dyDescent="0.25">
      <c r="A67" s="7"/>
      <c r="B67" s="19">
        <v>1913</v>
      </c>
      <c r="C67" s="7"/>
      <c r="D67" s="7"/>
      <c r="E67" s="7"/>
      <c r="F67" s="9"/>
      <c r="G67" s="7"/>
      <c r="H67" s="7"/>
    </row>
    <row r="68" spans="1:8" s="8" customFormat="1" hidden="1" x14ac:dyDescent="0.25">
      <c r="A68" s="7"/>
      <c r="B68" s="19">
        <v>1914</v>
      </c>
      <c r="C68" s="7"/>
      <c r="D68" s="7"/>
      <c r="E68" s="7"/>
      <c r="F68" s="9"/>
      <c r="G68" s="7"/>
      <c r="H68" s="7"/>
    </row>
    <row r="69" spans="1:8" s="8" customFormat="1" hidden="1" x14ac:dyDescent="0.25">
      <c r="A69" s="7"/>
      <c r="B69" s="19">
        <v>1915</v>
      </c>
      <c r="C69" s="7"/>
      <c r="D69" s="7"/>
      <c r="E69" s="7"/>
      <c r="F69" s="9"/>
      <c r="G69" s="7"/>
      <c r="H69" s="7"/>
    </row>
    <row r="70" spans="1:8" s="8" customFormat="1" hidden="1" x14ac:dyDescent="0.25">
      <c r="A70" s="7"/>
      <c r="B70" s="19">
        <v>1916</v>
      </c>
      <c r="C70" s="7"/>
      <c r="D70" s="7"/>
      <c r="E70" s="7"/>
      <c r="F70" s="9"/>
      <c r="G70" s="7"/>
      <c r="H70" s="7"/>
    </row>
    <row r="71" spans="1:8" s="8" customFormat="1" hidden="1" x14ac:dyDescent="0.25">
      <c r="A71" s="7"/>
      <c r="B71" s="19">
        <v>1917</v>
      </c>
      <c r="C71" s="7"/>
      <c r="D71" s="7"/>
      <c r="E71" s="7"/>
      <c r="F71" s="9"/>
      <c r="G71" s="7"/>
      <c r="H71" s="7"/>
    </row>
    <row r="72" spans="1:8" s="8" customFormat="1" hidden="1" x14ac:dyDescent="0.25">
      <c r="A72" s="7"/>
      <c r="B72" s="19">
        <v>1918</v>
      </c>
      <c r="C72" s="7"/>
      <c r="D72" s="7"/>
      <c r="E72" s="7"/>
      <c r="F72" s="9"/>
      <c r="G72" s="7"/>
      <c r="H72" s="7"/>
    </row>
    <row r="73" spans="1:8" s="8" customFormat="1" hidden="1" x14ac:dyDescent="0.25">
      <c r="A73" s="7"/>
      <c r="B73" s="19">
        <v>1919</v>
      </c>
      <c r="C73" s="7"/>
      <c r="D73" s="7"/>
      <c r="E73" s="7"/>
      <c r="F73" s="9"/>
      <c r="G73" s="7"/>
      <c r="H73" s="7"/>
    </row>
    <row r="74" spans="1:8" s="8" customFormat="1" hidden="1" x14ac:dyDescent="0.25">
      <c r="A74" s="7"/>
      <c r="B74" s="19">
        <v>1920</v>
      </c>
      <c r="C74" s="7"/>
      <c r="D74" s="7"/>
      <c r="E74" s="7"/>
      <c r="F74" s="9"/>
      <c r="G74" s="7"/>
      <c r="H74" s="7"/>
    </row>
    <row r="75" spans="1:8" s="8" customFormat="1" hidden="1" x14ac:dyDescent="0.25">
      <c r="A75" s="7"/>
      <c r="B75" s="19">
        <v>1921</v>
      </c>
      <c r="C75" s="7"/>
      <c r="D75" s="7"/>
      <c r="E75" s="7"/>
      <c r="F75" s="9"/>
      <c r="G75" s="7"/>
      <c r="H75" s="7"/>
    </row>
    <row r="76" spans="1:8" s="8" customFormat="1" hidden="1" x14ac:dyDescent="0.25">
      <c r="A76" s="7"/>
      <c r="B76" s="19">
        <v>1922</v>
      </c>
      <c r="C76" s="7"/>
      <c r="D76" s="7"/>
      <c r="E76" s="7"/>
      <c r="F76" s="9"/>
      <c r="G76" s="7"/>
      <c r="H76" s="7"/>
    </row>
    <row r="77" spans="1:8" s="8" customFormat="1" hidden="1" x14ac:dyDescent="0.25">
      <c r="A77" s="7"/>
      <c r="B77" s="19">
        <v>1923</v>
      </c>
      <c r="C77" s="7"/>
      <c r="D77" s="7"/>
      <c r="E77" s="7"/>
      <c r="F77" s="9"/>
      <c r="G77" s="7"/>
      <c r="H77" s="7"/>
    </row>
    <row r="78" spans="1:8" s="8" customFormat="1" hidden="1" x14ac:dyDescent="0.25">
      <c r="A78" s="7"/>
      <c r="B78" s="19">
        <v>1924</v>
      </c>
      <c r="C78" s="7"/>
      <c r="D78" s="7"/>
      <c r="E78" s="7"/>
      <c r="F78" s="9"/>
      <c r="G78" s="7"/>
      <c r="H78" s="7"/>
    </row>
    <row r="79" spans="1:8" s="8" customFormat="1" hidden="1" x14ac:dyDescent="0.25">
      <c r="A79" s="7"/>
      <c r="B79" s="19">
        <v>1925</v>
      </c>
      <c r="C79" s="7"/>
      <c r="D79" s="7"/>
      <c r="E79" s="7"/>
      <c r="F79" s="9"/>
      <c r="G79" s="7"/>
      <c r="H79" s="7"/>
    </row>
    <row r="80" spans="1:8" s="8" customFormat="1" hidden="1" x14ac:dyDescent="0.25">
      <c r="A80" s="7"/>
      <c r="B80" s="19">
        <v>1926</v>
      </c>
      <c r="C80" s="7"/>
      <c r="D80" s="7"/>
      <c r="E80" s="7"/>
      <c r="F80" s="9"/>
      <c r="G80" s="7"/>
      <c r="H80" s="7"/>
    </row>
    <row r="81" spans="1:8" s="8" customFormat="1" hidden="1" x14ac:dyDescent="0.25">
      <c r="A81" s="7"/>
      <c r="B81" s="19">
        <v>1927</v>
      </c>
      <c r="C81" s="7"/>
      <c r="D81" s="7"/>
      <c r="E81" s="7"/>
      <c r="F81" s="9"/>
      <c r="G81" s="7"/>
      <c r="H81" s="7"/>
    </row>
    <row r="82" spans="1:8" s="8" customFormat="1" hidden="1" x14ac:dyDescent="0.25">
      <c r="A82" s="7"/>
      <c r="B82" s="19">
        <v>1928</v>
      </c>
      <c r="C82" s="7"/>
      <c r="D82" s="7"/>
      <c r="E82" s="7"/>
      <c r="F82" s="9"/>
      <c r="G82" s="7"/>
      <c r="H82" s="7"/>
    </row>
    <row r="83" spans="1:8" s="8" customFormat="1" hidden="1" x14ac:dyDescent="0.25">
      <c r="A83" s="7"/>
      <c r="B83" s="19">
        <v>1929</v>
      </c>
      <c r="C83" s="7"/>
      <c r="D83" s="7"/>
      <c r="E83" s="7"/>
      <c r="F83" s="9"/>
      <c r="G83" s="7"/>
      <c r="H83" s="7"/>
    </row>
    <row r="84" spans="1:8" s="8" customFormat="1" hidden="1" x14ac:dyDescent="0.25">
      <c r="A84" s="7"/>
      <c r="B84" s="19">
        <v>1930</v>
      </c>
      <c r="C84" s="7"/>
      <c r="D84" s="7"/>
      <c r="E84" s="7"/>
      <c r="F84" s="9"/>
      <c r="G84" s="7"/>
      <c r="H84" s="7"/>
    </row>
    <row r="85" spans="1:8" s="8" customFormat="1" hidden="1" x14ac:dyDescent="0.25">
      <c r="A85" s="7"/>
      <c r="B85" s="19">
        <v>1931</v>
      </c>
      <c r="C85" s="7"/>
      <c r="D85" s="7"/>
      <c r="E85" s="7"/>
      <c r="F85" s="9"/>
      <c r="G85" s="7"/>
      <c r="H85" s="7"/>
    </row>
    <row r="86" spans="1:8" s="8" customFormat="1" hidden="1" x14ac:dyDescent="0.25">
      <c r="A86" s="7"/>
      <c r="B86" s="19">
        <v>1932</v>
      </c>
      <c r="C86" s="7"/>
      <c r="D86" s="7"/>
      <c r="E86" s="7"/>
      <c r="F86" s="9"/>
      <c r="G86" s="7"/>
      <c r="H86" s="7"/>
    </row>
    <row r="87" spans="1:8" s="8" customFormat="1" hidden="1" x14ac:dyDescent="0.25">
      <c r="A87" s="7"/>
      <c r="B87" s="19">
        <v>1933</v>
      </c>
      <c r="C87" s="7"/>
      <c r="D87" s="7"/>
      <c r="E87" s="7"/>
      <c r="F87" s="9"/>
      <c r="G87" s="7"/>
      <c r="H87" s="7"/>
    </row>
    <row r="88" spans="1:8" s="8" customFormat="1" hidden="1" x14ac:dyDescent="0.25">
      <c r="A88" s="7"/>
      <c r="B88" s="19">
        <v>1934</v>
      </c>
      <c r="C88" s="7"/>
      <c r="D88" s="7"/>
      <c r="E88" s="7"/>
      <c r="F88" s="9"/>
      <c r="G88" s="7"/>
      <c r="H88" s="7"/>
    </row>
    <row r="89" spans="1:8" s="8" customFormat="1" hidden="1" x14ac:dyDescent="0.25">
      <c r="A89" s="7"/>
      <c r="B89" s="19">
        <v>1935</v>
      </c>
      <c r="C89" s="7"/>
      <c r="D89" s="7"/>
      <c r="E89" s="7"/>
      <c r="F89" s="9"/>
      <c r="G89" s="7"/>
      <c r="H89" s="7"/>
    </row>
    <row r="90" spans="1:8" s="8" customFormat="1" hidden="1" x14ac:dyDescent="0.25">
      <c r="A90" s="7"/>
      <c r="B90" s="19">
        <v>1936</v>
      </c>
      <c r="C90" s="7"/>
      <c r="D90" s="7"/>
      <c r="E90" s="7"/>
      <c r="F90" s="9"/>
      <c r="G90" s="7"/>
      <c r="H90" s="7"/>
    </row>
    <row r="91" spans="1:8" s="8" customFormat="1" hidden="1" x14ac:dyDescent="0.25">
      <c r="A91" s="7"/>
      <c r="B91" s="19">
        <v>1937</v>
      </c>
      <c r="C91" s="7"/>
      <c r="D91" s="7"/>
      <c r="E91" s="7"/>
      <c r="F91" s="9"/>
      <c r="G91" s="7"/>
      <c r="H91" s="7"/>
    </row>
    <row r="92" spans="1:8" s="8" customFormat="1" hidden="1" x14ac:dyDescent="0.25">
      <c r="A92" s="7"/>
      <c r="B92" s="19">
        <v>1938</v>
      </c>
      <c r="C92" s="7"/>
      <c r="D92" s="7"/>
      <c r="E92" s="7"/>
      <c r="F92" s="9"/>
      <c r="G92" s="7"/>
      <c r="H92" s="7"/>
    </row>
    <row r="93" spans="1:8" s="8" customFormat="1" hidden="1" x14ac:dyDescent="0.25">
      <c r="A93" s="7"/>
      <c r="B93" s="19">
        <v>1939</v>
      </c>
      <c r="C93" s="7"/>
      <c r="D93" s="7"/>
      <c r="E93" s="7"/>
      <c r="F93" s="9"/>
      <c r="G93" s="7"/>
      <c r="H93" s="7"/>
    </row>
    <row r="94" spans="1:8" s="8" customFormat="1" hidden="1" x14ac:dyDescent="0.25">
      <c r="A94" s="7"/>
      <c r="B94" s="19">
        <v>1940</v>
      </c>
      <c r="C94" s="7"/>
      <c r="D94" s="7"/>
      <c r="E94" s="7"/>
      <c r="F94" s="9"/>
      <c r="G94" s="7"/>
      <c r="H94" s="7"/>
    </row>
    <row r="95" spans="1:8" s="8" customFormat="1" hidden="1" x14ac:dyDescent="0.25">
      <c r="A95" s="7"/>
      <c r="B95" s="19">
        <v>1941</v>
      </c>
      <c r="C95" s="7"/>
      <c r="D95" s="7"/>
      <c r="E95" s="7"/>
      <c r="F95" s="9"/>
      <c r="G95" s="7"/>
      <c r="H95" s="7"/>
    </row>
    <row r="96" spans="1:8" s="8" customFormat="1" hidden="1" x14ac:dyDescent="0.25">
      <c r="A96" s="7"/>
      <c r="B96" s="19">
        <v>1942</v>
      </c>
      <c r="C96" s="7"/>
      <c r="D96" s="7"/>
      <c r="E96" s="7"/>
      <c r="F96" s="9"/>
      <c r="G96" s="7"/>
      <c r="H96" s="7"/>
    </row>
    <row r="97" spans="1:8" s="8" customFormat="1" hidden="1" x14ac:dyDescent="0.25">
      <c r="A97" s="7"/>
      <c r="B97" s="19">
        <v>1943</v>
      </c>
      <c r="C97" s="7"/>
      <c r="D97" s="7"/>
      <c r="E97" s="7"/>
      <c r="F97" s="9"/>
      <c r="G97" s="7"/>
      <c r="H97" s="7"/>
    </row>
    <row r="98" spans="1:8" s="8" customFormat="1" hidden="1" x14ac:dyDescent="0.25">
      <c r="A98" s="7"/>
      <c r="B98" s="19">
        <v>1944</v>
      </c>
      <c r="C98" s="7"/>
      <c r="D98" s="7"/>
      <c r="E98" s="7"/>
      <c r="F98" s="9"/>
      <c r="G98" s="7"/>
      <c r="H98" s="7"/>
    </row>
    <row r="99" spans="1:8" s="8" customFormat="1" hidden="1" x14ac:dyDescent="0.25">
      <c r="A99" s="7"/>
      <c r="B99" s="19">
        <v>1945</v>
      </c>
      <c r="C99" s="7"/>
      <c r="D99" s="7"/>
      <c r="E99" s="7"/>
      <c r="F99" s="9"/>
      <c r="G99" s="7"/>
      <c r="H99" s="7"/>
    </row>
    <row r="100" spans="1:8" s="8" customFormat="1" hidden="1" x14ac:dyDescent="0.25">
      <c r="A100" s="7"/>
      <c r="B100" s="19">
        <v>1946</v>
      </c>
      <c r="C100" s="7"/>
      <c r="D100" s="7"/>
      <c r="E100" s="7"/>
      <c r="F100" s="9"/>
      <c r="G100" s="7"/>
      <c r="H100" s="7"/>
    </row>
    <row r="101" spans="1:8" s="8" customFormat="1" hidden="1" x14ac:dyDescent="0.25">
      <c r="A101" s="7"/>
      <c r="B101" s="19">
        <v>1947</v>
      </c>
      <c r="C101" s="7"/>
      <c r="D101" s="7"/>
      <c r="E101" s="7"/>
      <c r="F101" s="9"/>
      <c r="G101" s="7"/>
      <c r="H101" s="7"/>
    </row>
    <row r="102" spans="1:8" s="8" customFormat="1" hidden="1" x14ac:dyDescent="0.25">
      <c r="A102" s="7"/>
      <c r="B102" s="19">
        <v>1948</v>
      </c>
      <c r="C102" s="7"/>
      <c r="D102" s="7"/>
      <c r="E102" s="7"/>
      <c r="F102" s="9"/>
      <c r="G102" s="7"/>
      <c r="H102" s="7"/>
    </row>
    <row r="103" spans="1:8" s="8" customFormat="1" hidden="1" x14ac:dyDescent="0.25">
      <c r="A103" s="7"/>
      <c r="B103" s="19">
        <v>1949</v>
      </c>
      <c r="C103" s="7"/>
      <c r="D103" s="7"/>
      <c r="E103" s="7"/>
      <c r="F103" s="9"/>
      <c r="G103" s="7"/>
      <c r="H103" s="7"/>
    </row>
    <row r="104" spans="1:8" s="8" customFormat="1" hidden="1" x14ac:dyDescent="0.25">
      <c r="A104" s="7"/>
      <c r="B104" s="19">
        <v>1950</v>
      </c>
      <c r="C104" s="7"/>
      <c r="D104" s="7"/>
      <c r="E104" s="7"/>
      <c r="F104" s="9"/>
      <c r="G104" s="7"/>
      <c r="H104" s="7"/>
    </row>
    <row r="105" spans="1:8" s="8" customFormat="1" hidden="1" x14ac:dyDescent="0.25">
      <c r="A105" s="7"/>
      <c r="B105" s="19">
        <v>1951</v>
      </c>
      <c r="C105" s="7"/>
      <c r="D105" s="7"/>
      <c r="E105" s="7"/>
      <c r="F105" s="9"/>
      <c r="G105" s="7"/>
      <c r="H105" s="7"/>
    </row>
    <row r="106" spans="1:8" s="8" customFormat="1" hidden="1" x14ac:dyDescent="0.25">
      <c r="A106" s="7"/>
      <c r="B106" s="19">
        <v>1952</v>
      </c>
      <c r="C106" s="7"/>
      <c r="D106" s="7"/>
      <c r="E106" s="7"/>
      <c r="F106" s="9"/>
      <c r="G106" s="7"/>
      <c r="H106" s="7"/>
    </row>
    <row r="107" spans="1:8" s="8" customFormat="1" hidden="1" x14ac:dyDescent="0.25">
      <c r="A107" s="7"/>
      <c r="B107" s="19">
        <v>1953</v>
      </c>
      <c r="C107" s="7"/>
      <c r="D107" s="7"/>
      <c r="E107" s="7"/>
      <c r="F107" s="9"/>
      <c r="G107" s="7"/>
      <c r="H107" s="7"/>
    </row>
    <row r="108" spans="1:8" s="8" customFormat="1" hidden="1" x14ac:dyDescent="0.25">
      <c r="A108" s="7"/>
      <c r="B108" s="19">
        <v>1954</v>
      </c>
      <c r="C108" s="7"/>
      <c r="D108" s="7"/>
      <c r="E108" s="7"/>
      <c r="F108" s="9"/>
      <c r="G108" s="7"/>
      <c r="H108" s="7"/>
    </row>
    <row r="109" spans="1:8" s="8" customFormat="1" hidden="1" x14ac:dyDescent="0.25">
      <c r="A109" s="7"/>
      <c r="B109" s="19">
        <v>1955</v>
      </c>
      <c r="C109" s="7"/>
      <c r="D109" s="7"/>
      <c r="E109" s="7"/>
      <c r="F109" s="9"/>
      <c r="G109" s="7"/>
      <c r="H109" s="7"/>
    </row>
    <row r="110" spans="1:8" s="8" customFormat="1" hidden="1" x14ac:dyDescent="0.25">
      <c r="A110" s="7"/>
      <c r="B110" s="19">
        <v>1956</v>
      </c>
      <c r="C110" s="7"/>
      <c r="D110" s="7"/>
      <c r="E110" s="7"/>
      <c r="F110" s="9"/>
      <c r="G110" s="7"/>
      <c r="H110" s="7"/>
    </row>
    <row r="111" spans="1:8" s="8" customFormat="1" hidden="1" x14ac:dyDescent="0.25">
      <c r="A111" s="7"/>
      <c r="B111" s="19">
        <v>1957</v>
      </c>
      <c r="C111" s="7"/>
      <c r="D111" s="7"/>
      <c r="E111" s="7"/>
      <c r="F111" s="9"/>
      <c r="G111" s="7"/>
      <c r="H111" s="7"/>
    </row>
    <row r="112" spans="1:8" s="8" customFormat="1" hidden="1" x14ac:dyDescent="0.25">
      <c r="A112" s="7"/>
      <c r="B112" s="19">
        <v>1958</v>
      </c>
      <c r="C112" s="7"/>
      <c r="D112" s="7"/>
      <c r="E112" s="7"/>
      <c r="F112" s="9"/>
      <c r="G112" s="7"/>
      <c r="H112" s="7"/>
    </row>
    <row r="113" spans="1:8" s="8" customFormat="1" hidden="1" x14ac:dyDescent="0.25">
      <c r="A113" s="7"/>
      <c r="B113" s="19">
        <v>1959</v>
      </c>
      <c r="C113" s="7"/>
      <c r="D113" s="7"/>
      <c r="E113" s="7"/>
      <c r="F113" s="9"/>
      <c r="G113" s="7"/>
      <c r="H113" s="7"/>
    </row>
    <row r="114" spans="1:8" s="8" customFormat="1" hidden="1" x14ac:dyDescent="0.25">
      <c r="A114" s="7"/>
      <c r="B114" s="19">
        <v>1960</v>
      </c>
      <c r="C114" s="7"/>
      <c r="D114" s="7"/>
      <c r="E114" s="7"/>
      <c r="F114" s="9"/>
      <c r="G114" s="7"/>
      <c r="H114" s="7"/>
    </row>
    <row r="115" spans="1:8" s="8" customFormat="1" hidden="1" x14ac:dyDescent="0.25">
      <c r="A115" s="7"/>
      <c r="B115" s="19">
        <v>1961</v>
      </c>
      <c r="C115" s="7"/>
      <c r="D115" s="7"/>
      <c r="E115" s="7"/>
      <c r="F115" s="9"/>
      <c r="G115" s="7"/>
      <c r="H115" s="7"/>
    </row>
    <row r="116" spans="1:8" s="8" customFormat="1" hidden="1" x14ac:dyDescent="0.25">
      <c r="A116" s="7"/>
      <c r="B116" s="19">
        <v>1962</v>
      </c>
      <c r="C116" s="7"/>
      <c r="D116" s="7"/>
      <c r="E116" s="7"/>
      <c r="F116" s="9"/>
      <c r="G116" s="7"/>
      <c r="H116" s="7"/>
    </row>
    <row r="117" spans="1:8" s="8" customFormat="1" hidden="1" x14ac:dyDescent="0.25">
      <c r="A117" s="7"/>
      <c r="B117" s="19">
        <v>1963</v>
      </c>
      <c r="C117" s="7"/>
      <c r="D117" s="7"/>
      <c r="E117" s="7"/>
      <c r="F117" s="9"/>
      <c r="G117" s="7"/>
      <c r="H117" s="7"/>
    </row>
    <row r="118" spans="1:8" s="8" customFormat="1" hidden="1" x14ac:dyDescent="0.25">
      <c r="A118" s="7"/>
      <c r="B118" s="19">
        <v>1964</v>
      </c>
      <c r="C118" s="7"/>
      <c r="D118" s="7"/>
      <c r="E118" s="7"/>
      <c r="F118" s="9"/>
      <c r="G118" s="7"/>
      <c r="H118" s="7"/>
    </row>
    <row r="119" spans="1:8" s="8" customFormat="1" hidden="1" x14ac:dyDescent="0.25">
      <c r="A119" s="7"/>
      <c r="B119" s="19">
        <v>1965</v>
      </c>
      <c r="C119" s="7"/>
      <c r="D119" s="7"/>
      <c r="E119" s="7"/>
      <c r="F119" s="9"/>
      <c r="G119" s="7"/>
      <c r="H119" s="7"/>
    </row>
    <row r="120" spans="1:8" s="8" customFormat="1" hidden="1" x14ac:dyDescent="0.25">
      <c r="A120" s="7"/>
      <c r="B120" s="19">
        <v>1966</v>
      </c>
      <c r="C120" s="7"/>
      <c r="D120" s="7"/>
      <c r="E120" s="7"/>
      <c r="F120" s="9"/>
      <c r="G120" s="7"/>
      <c r="H120" s="7"/>
    </row>
    <row r="121" spans="1:8" s="8" customFormat="1" hidden="1" x14ac:dyDescent="0.25">
      <c r="A121" s="7"/>
      <c r="B121" s="19">
        <v>1967</v>
      </c>
      <c r="C121" s="7"/>
      <c r="D121" s="7"/>
      <c r="E121" s="7"/>
      <c r="F121" s="9"/>
      <c r="G121" s="7"/>
      <c r="H121" s="7"/>
    </row>
    <row r="122" spans="1:8" s="8" customFormat="1" hidden="1" x14ac:dyDescent="0.25">
      <c r="A122" s="7"/>
      <c r="B122" s="19">
        <v>1968</v>
      </c>
      <c r="C122" s="7"/>
      <c r="D122" s="7"/>
      <c r="E122" s="7"/>
      <c r="F122" s="9"/>
      <c r="G122" s="7"/>
      <c r="H122" s="7"/>
    </row>
    <row r="123" spans="1:8" s="8" customFormat="1" hidden="1" x14ac:dyDescent="0.25">
      <c r="A123" s="7"/>
      <c r="B123" s="19">
        <v>1969</v>
      </c>
      <c r="C123" s="7"/>
      <c r="D123" s="7"/>
      <c r="E123" s="7"/>
      <c r="F123" s="9"/>
      <c r="G123" s="7"/>
      <c r="H123" s="7"/>
    </row>
    <row r="124" spans="1:8" s="8" customFormat="1" hidden="1" x14ac:dyDescent="0.25">
      <c r="A124" s="7"/>
      <c r="B124" s="19">
        <v>1970</v>
      </c>
      <c r="C124" s="7"/>
      <c r="D124" s="7"/>
      <c r="E124" s="7"/>
      <c r="F124" s="9"/>
      <c r="G124" s="7"/>
      <c r="H124" s="7"/>
    </row>
    <row r="125" spans="1:8" s="8" customFormat="1" hidden="1" x14ac:dyDescent="0.25">
      <c r="A125" s="7"/>
      <c r="B125" s="19">
        <v>1971</v>
      </c>
      <c r="C125" s="7"/>
      <c r="D125" s="7"/>
      <c r="E125" s="7"/>
      <c r="F125" s="9"/>
      <c r="G125" s="7"/>
      <c r="H125" s="7"/>
    </row>
    <row r="126" spans="1:8" s="8" customFormat="1" hidden="1" x14ac:dyDescent="0.25">
      <c r="A126" s="7"/>
      <c r="B126" s="19">
        <v>1972</v>
      </c>
      <c r="C126" s="7"/>
      <c r="D126" s="7"/>
      <c r="E126" s="7"/>
      <c r="F126" s="9"/>
      <c r="G126" s="7"/>
      <c r="H126" s="7"/>
    </row>
    <row r="127" spans="1:8" s="8" customFormat="1" hidden="1" x14ac:dyDescent="0.25">
      <c r="A127" s="7"/>
      <c r="B127" s="19">
        <v>1973</v>
      </c>
      <c r="C127" s="7"/>
      <c r="D127" s="7"/>
      <c r="E127" s="7"/>
      <c r="F127" s="9"/>
      <c r="G127" s="7"/>
      <c r="H127" s="7"/>
    </row>
    <row r="128" spans="1:8" s="8" customFormat="1" hidden="1" x14ac:dyDescent="0.25">
      <c r="A128" s="7"/>
      <c r="B128" s="19">
        <v>1974</v>
      </c>
      <c r="C128" s="7"/>
      <c r="D128" s="7"/>
      <c r="E128" s="7"/>
      <c r="F128" s="9"/>
      <c r="G128" s="7"/>
      <c r="H128" s="7"/>
    </row>
    <row r="129" spans="1:8" s="8" customFormat="1" hidden="1" x14ac:dyDescent="0.25">
      <c r="A129" s="7"/>
      <c r="B129" s="19">
        <v>1975</v>
      </c>
      <c r="C129" s="7"/>
      <c r="D129" s="7"/>
      <c r="E129" s="7"/>
      <c r="F129" s="9"/>
      <c r="G129" s="7"/>
      <c r="H129" s="7"/>
    </row>
    <row r="130" spans="1:8" s="8" customFormat="1" hidden="1" x14ac:dyDescent="0.25">
      <c r="A130" s="7"/>
      <c r="B130" s="19">
        <v>1976</v>
      </c>
      <c r="C130" s="7"/>
      <c r="D130" s="7"/>
      <c r="E130" s="7"/>
      <c r="F130" s="9"/>
      <c r="G130" s="7"/>
      <c r="H130" s="7"/>
    </row>
    <row r="131" spans="1:8" s="8" customFormat="1" hidden="1" x14ac:dyDescent="0.25">
      <c r="A131" s="7"/>
      <c r="B131" s="19">
        <v>1977</v>
      </c>
      <c r="C131" s="7"/>
      <c r="D131" s="7"/>
      <c r="E131" s="7"/>
      <c r="F131" s="9"/>
      <c r="G131" s="7"/>
      <c r="H131" s="7"/>
    </row>
    <row r="132" spans="1:8" s="8" customFormat="1" hidden="1" x14ac:dyDescent="0.25">
      <c r="A132" s="7"/>
      <c r="B132" s="19">
        <v>1978</v>
      </c>
      <c r="C132" s="7"/>
      <c r="D132" s="7"/>
      <c r="E132" s="7"/>
      <c r="F132" s="9"/>
      <c r="G132" s="7"/>
      <c r="H132" s="7"/>
    </row>
    <row r="133" spans="1:8" s="8" customFormat="1" hidden="1" x14ac:dyDescent="0.25">
      <c r="A133" s="7"/>
      <c r="B133" s="19">
        <v>1979</v>
      </c>
      <c r="C133" s="7"/>
      <c r="D133" s="7"/>
      <c r="E133" s="7"/>
      <c r="F133" s="9"/>
      <c r="G133" s="7"/>
      <c r="H133" s="7"/>
    </row>
    <row r="134" spans="1:8" s="8" customFormat="1" hidden="1" x14ac:dyDescent="0.25">
      <c r="A134" s="7"/>
      <c r="B134" s="19">
        <v>1980</v>
      </c>
      <c r="C134" s="7"/>
      <c r="D134" s="7"/>
      <c r="E134" s="7"/>
      <c r="F134" s="9"/>
      <c r="G134" s="7"/>
      <c r="H134" s="7"/>
    </row>
    <row r="135" spans="1:8" s="8" customFormat="1" hidden="1" x14ac:dyDescent="0.25">
      <c r="A135" s="7"/>
      <c r="B135" s="19">
        <v>1981</v>
      </c>
      <c r="C135" s="7"/>
      <c r="D135" s="7"/>
      <c r="E135" s="7"/>
      <c r="F135" s="9"/>
      <c r="G135" s="7"/>
      <c r="H135" s="7"/>
    </row>
    <row r="136" spans="1:8" s="8" customFormat="1" hidden="1" x14ac:dyDescent="0.25">
      <c r="A136" s="7"/>
      <c r="B136" s="19">
        <v>1982</v>
      </c>
      <c r="C136" s="7"/>
      <c r="D136" s="7"/>
      <c r="E136" s="7"/>
      <c r="F136" s="9"/>
      <c r="G136" s="7"/>
      <c r="H136" s="7"/>
    </row>
    <row r="137" spans="1:8" s="8" customFormat="1" hidden="1" x14ac:dyDescent="0.25">
      <c r="A137" s="7"/>
      <c r="B137" s="19">
        <v>1983</v>
      </c>
      <c r="C137" s="7"/>
      <c r="D137" s="7"/>
      <c r="E137" s="7"/>
      <c r="F137" s="9"/>
      <c r="G137" s="7"/>
      <c r="H137" s="7"/>
    </row>
    <row r="138" spans="1:8" s="8" customFormat="1" hidden="1" x14ac:dyDescent="0.25">
      <c r="A138" s="7"/>
      <c r="B138" s="19">
        <v>1984</v>
      </c>
      <c r="C138" s="7"/>
      <c r="D138" s="7"/>
      <c r="E138" s="7"/>
      <c r="F138" s="9"/>
      <c r="G138" s="7"/>
      <c r="H138" s="7"/>
    </row>
    <row r="139" spans="1:8" s="8" customFormat="1" hidden="1" x14ac:dyDescent="0.25">
      <c r="A139" s="7"/>
      <c r="B139" s="19">
        <v>1985</v>
      </c>
      <c r="C139" s="7"/>
      <c r="D139" s="7"/>
      <c r="E139" s="7"/>
      <c r="F139" s="9"/>
      <c r="G139" s="7"/>
      <c r="H139" s="7"/>
    </row>
    <row r="140" spans="1:8" s="8" customFormat="1" hidden="1" x14ac:dyDescent="0.25">
      <c r="A140" s="7"/>
      <c r="B140" s="19">
        <v>1986</v>
      </c>
      <c r="C140" s="7"/>
      <c r="D140" s="7"/>
      <c r="E140" s="7"/>
      <c r="F140" s="9"/>
      <c r="G140" s="7"/>
      <c r="H140" s="7"/>
    </row>
    <row r="141" spans="1:8" s="8" customFormat="1" hidden="1" x14ac:dyDescent="0.25">
      <c r="A141" s="7"/>
      <c r="B141" s="19">
        <v>1987</v>
      </c>
      <c r="C141" s="7"/>
      <c r="D141" s="7"/>
      <c r="E141" s="7"/>
      <c r="F141" s="9"/>
      <c r="G141" s="7"/>
      <c r="H141" s="7"/>
    </row>
    <row r="142" spans="1:8" s="8" customFormat="1" hidden="1" x14ac:dyDescent="0.25">
      <c r="A142" s="7"/>
      <c r="B142" s="19">
        <v>1988</v>
      </c>
      <c r="C142" s="7"/>
      <c r="D142" s="7"/>
      <c r="E142" s="7"/>
      <c r="F142" s="9"/>
      <c r="G142" s="7"/>
      <c r="H142" s="7"/>
    </row>
    <row r="143" spans="1:8" s="8" customFormat="1" hidden="1" x14ac:dyDescent="0.25">
      <c r="A143" s="7"/>
      <c r="B143" s="19">
        <v>1989</v>
      </c>
      <c r="C143" s="7"/>
      <c r="D143" s="7"/>
      <c r="E143" s="7"/>
      <c r="F143" s="9"/>
      <c r="G143" s="7"/>
      <c r="H143" s="7"/>
    </row>
    <row r="144" spans="1:8" s="8" customFormat="1" hidden="1" x14ac:dyDescent="0.25">
      <c r="A144" s="7"/>
      <c r="B144" s="19">
        <v>1990</v>
      </c>
      <c r="C144" s="7"/>
      <c r="D144" s="7"/>
      <c r="E144" s="7"/>
      <c r="F144" s="9"/>
      <c r="G144" s="7"/>
      <c r="H144" s="7"/>
    </row>
    <row r="145" spans="1:8" s="8" customFormat="1" hidden="1" x14ac:dyDescent="0.25">
      <c r="A145" s="7"/>
      <c r="B145" s="19">
        <v>1991</v>
      </c>
      <c r="C145" s="7"/>
      <c r="D145" s="7"/>
      <c r="E145" s="7"/>
      <c r="F145" s="9"/>
      <c r="G145" s="7"/>
      <c r="H145" s="7"/>
    </row>
    <row r="146" spans="1:8" s="8" customFormat="1" hidden="1" x14ac:dyDescent="0.25">
      <c r="A146" s="7"/>
      <c r="B146" s="19">
        <v>1992</v>
      </c>
      <c r="C146" s="7"/>
      <c r="D146" s="7"/>
      <c r="E146" s="7"/>
      <c r="F146" s="9"/>
      <c r="G146" s="7"/>
      <c r="H146" s="7"/>
    </row>
    <row r="147" spans="1:8" s="8" customFormat="1" hidden="1" x14ac:dyDescent="0.25">
      <c r="A147" s="7"/>
      <c r="B147" s="19">
        <v>1993</v>
      </c>
      <c r="C147" s="7"/>
      <c r="D147" s="7"/>
      <c r="E147" s="7"/>
      <c r="F147" s="9"/>
      <c r="G147" s="7"/>
      <c r="H147" s="7"/>
    </row>
    <row r="148" spans="1:8" s="8" customFormat="1" hidden="1" x14ac:dyDescent="0.25">
      <c r="A148" s="7"/>
      <c r="B148" s="19">
        <v>1994</v>
      </c>
      <c r="C148" s="7"/>
      <c r="D148" s="7"/>
      <c r="E148" s="7"/>
      <c r="F148" s="9"/>
      <c r="G148" s="7"/>
      <c r="H148" s="7"/>
    </row>
    <row r="149" spans="1:8" s="8" customFormat="1" hidden="1" x14ac:dyDescent="0.25">
      <c r="A149" s="7"/>
      <c r="B149" s="19">
        <v>1995</v>
      </c>
      <c r="C149" s="7"/>
      <c r="D149" s="7"/>
      <c r="E149" s="7"/>
      <c r="F149" s="9"/>
      <c r="G149" s="7"/>
      <c r="H149" s="7"/>
    </row>
    <row r="150" spans="1:8" s="8" customFormat="1" hidden="1" x14ac:dyDescent="0.25">
      <c r="A150" s="7"/>
      <c r="B150" s="19">
        <v>1996</v>
      </c>
      <c r="C150" s="7"/>
      <c r="D150" s="7"/>
      <c r="E150" s="7"/>
      <c r="F150" s="9"/>
      <c r="G150" s="7"/>
      <c r="H150" s="7"/>
    </row>
    <row r="151" spans="1:8" s="8" customFormat="1" hidden="1" x14ac:dyDescent="0.25">
      <c r="A151" s="7"/>
      <c r="B151" s="19">
        <v>1997</v>
      </c>
      <c r="C151" s="7"/>
      <c r="D151" s="7"/>
      <c r="E151" s="7"/>
      <c r="F151" s="9"/>
      <c r="G151" s="7"/>
      <c r="H151" s="7"/>
    </row>
    <row r="152" spans="1:8" s="8" customFormat="1" hidden="1" x14ac:dyDescent="0.25">
      <c r="A152" s="7"/>
      <c r="B152" s="19">
        <v>1998</v>
      </c>
      <c r="C152" s="7"/>
      <c r="D152" s="7"/>
      <c r="E152" s="7"/>
      <c r="F152" s="9"/>
      <c r="G152" s="7"/>
      <c r="H152" s="7"/>
    </row>
    <row r="153" spans="1:8" s="8" customFormat="1" hidden="1" x14ac:dyDescent="0.25">
      <c r="A153" s="7"/>
      <c r="B153" s="19">
        <v>1999</v>
      </c>
      <c r="C153" s="7"/>
      <c r="D153" s="7"/>
      <c r="E153" s="7"/>
      <c r="F153" s="9"/>
      <c r="G153" s="7"/>
      <c r="H153" s="7"/>
    </row>
    <row r="154" spans="1:8" s="8" customFormat="1" hidden="1" x14ac:dyDescent="0.25">
      <c r="A154" s="7"/>
      <c r="B154" s="19">
        <v>2000</v>
      </c>
      <c r="C154" s="7"/>
      <c r="D154" s="7"/>
      <c r="E154" s="7"/>
      <c r="F154" s="9"/>
      <c r="G154" s="7"/>
      <c r="H154" s="7"/>
    </row>
    <row r="155" spans="1:8" s="8" customFormat="1" hidden="1" x14ac:dyDescent="0.25">
      <c r="A155" s="7"/>
      <c r="B155" s="19">
        <v>2001</v>
      </c>
      <c r="C155" s="7"/>
      <c r="D155" s="7"/>
      <c r="E155" s="7"/>
      <c r="F155" s="9"/>
      <c r="G155" s="7"/>
      <c r="H155" s="7"/>
    </row>
    <row r="156" spans="1:8" s="8" customFormat="1" hidden="1" x14ac:dyDescent="0.25">
      <c r="A156" s="7"/>
      <c r="B156" s="19">
        <v>2002</v>
      </c>
      <c r="C156" s="7"/>
      <c r="D156" s="7"/>
      <c r="E156" s="7"/>
      <c r="F156" s="9"/>
      <c r="G156" s="7"/>
      <c r="H156" s="7"/>
    </row>
    <row r="157" spans="1:8" s="8" customFormat="1" hidden="1" x14ac:dyDescent="0.25">
      <c r="A157" s="7"/>
      <c r="B157" s="19">
        <v>2003</v>
      </c>
      <c r="C157" s="7"/>
      <c r="D157" s="7"/>
      <c r="E157" s="7"/>
      <c r="F157" s="9"/>
      <c r="G157" s="7"/>
      <c r="H157" s="7"/>
    </row>
    <row r="158" spans="1:8" s="8" customFormat="1" hidden="1" x14ac:dyDescent="0.25">
      <c r="A158" s="7"/>
      <c r="B158" s="19">
        <v>2004</v>
      </c>
      <c r="C158" s="7"/>
      <c r="D158" s="7"/>
      <c r="E158" s="7"/>
      <c r="F158" s="9"/>
      <c r="G158" s="7"/>
      <c r="H158" s="7"/>
    </row>
    <row r="159" spans="1:8" s="8" customFormat="1" hidden="1" x14ac:dyDescent="0.25">
      <c r="A159" s="7"/>
      <c r="B159" s="19">
        <v>2005</v>
      </c>
      <c r="C159" s="7"/>
      <c r="D159" s="7"/>
      <c r="E159" s="7"/>
      <c r="F159" s="9"/>
      <c r="G159" s="7"/>
      <c r="H159" s="7"/>
    </row>
    <row r="160" spans="1:8" s="8" customFormat="1" hidden="1" x14ac:dyDescent="0.25">
      <c r="A160" s="7"/>
      <c r="B160" s="19">
        <v>2006</v>
      </c>
      <c r="C160" s="7"/>
      <c r="D160" s="7"/>
      <c r="E160" s="7"/>
      <c r="F160" s="9"/>
      <c r="G160" s="7"/>
      <c r="H160" s="7"/>
    </row>
    <row r="161" spans="1:8" s="8" customFormat="1" hidden="1" x14ac:dyDescent="0.25">
      <c r="A161" s="7"/>
      <c r="B161" s="19">
        <v>2007</v>
      </c>
      <c r="C161" s="7"/>
      <c r="D161" s="7"/>
      <c r="E161" s="7"/>
      <c r="F161" s="9"/>
      <c r="G161" s="7"/>
      <c r="H161" s="7"/>
    </row>
    <row r="162" spans="1:8" s="8" customFormat="1" hidden="1" x14ac:dyDescent="0.25">
      <c r="A162" s="7"/>
      <c r="B162" s="19">
        <v>2008</v>
      </c>
      <c r="C162" s="7"/>
      <c r="D162" s="7"/>
      <c r="E162" s="7"/>
      <c r="F162" s="9"/>
      <c r="G162" s="7"/>
      <c r="H162" s="7"/>
    </row>
    <row r="163" spans="1:8" s="8" customFormat="1" hidden="1" x14ac:dyDescent="0.25">
      <c r="A163" s="7"/>
      <c r="B163" s="19">
        <v>2009</v>
      </c>
      <c r="C163" s="7"/>
      <c r="D163" s="7"/>
      <c r="E163" s="7"/>
      <c r="F163" s="9"/>
      <c r="G163" s="7"/>
      <c r="H163" s="7"/>
    </row>
    <row r="164" spans="1:8" s="8" customFormat="1" hidden="1" x14ac:dyDescent="0.25">
      <c r="A164" s="7"/>
      <c r="B164" s="19">
        <v>2010</v>
      </c>
      <c r="C164" s="7"/>
      <c r="D164" s="7"/>
      <c r="E164" s="7"/>
      <c r="F164" s="9"/>
      <c r="G164" s="7"/>
      <c r="H164" s="7"/>
    </row>
    <row r="165" spans="1:8" s="8" customFormat="1" hidden="1" x14ac:dyDescent="0.25">
      <c r="A165" s="7"/>
      <c r="B165" s="19">
        <v>2011</v>
      </c>
      <c r="C165" s="7"/>
      <c r="D165" s="7"/>
      <c r="E165" s="7"/>
      <c r="F165" s="9"/>
      <c r="G165" s="7"/>
      <c r="H165" s="7"/>
    </row>
    <row r="166" spans="1:8" s="8" customFormat="1" hidden="1" x14ac:dyDescent="0.25">
      <c r="A166" s="7"/>
      <c r="B166" s="19">
        <v>2012</v>
      </c>
      <c r="C166" s="7"/>
      <c r="D166" s="7"/>
      <c r="E166" s="7"/>
      <c r="F166" s="9"/>
      <c r="G166" s="7"/>
      <c r="H166" s="7"/>
    </row>
    <row r="167" spans="1:8" s="8" customFormat="1" hidden="1" x14ac:dyDescent="0.25">
      <c r="A167" s="7"/>
      <c r="B167" s="19">
        <v>2013</v>
      </c>
      <c r="C167" s="7"/>
      <c r="D167" s="7"/>
      <c r="E167" s="7"/>
      <c r="F167" s="9"/>
      <c r="G167" s="7"/>
      <c r="H167" s="7"/>
    </row>
    <row r="168" spans="1:8" s="8" customFormat="1" hidden="1" x14ac:dyDescent="0.25">
      <c r="A168" s="7"/>
      <c r="B168" s="19">
        <v>2014</v>
      </c>
      <c r="C168" s="7"/>
      <c r="D168" s="7"/>
      <c r="E168" s="7"/>
      <c r="F168" s="9"/>
      <c r="G168" s="7"/>
      <c r="H168" s="7"/>
    </row>
    <row r="169" spans="1:8" s="8" customFormat="1" hidden="1" x14ac:dyDescent="0.25">
      <c r="A169" s="7"/>
      <c r="B169" s="19">
        <v>2015</v>
      </c>
      <c r="C169" s="7"/>
      <c r="D169" s="7"/>
      <c r="E169" s="7"/>
      <c r="F169" s="9"/>
      <c r="G169" s="7"/>
      <c r="H169" s="7"/>
    </row>
    <row r="170" spans="1:8" s="8" customFormat="1" hidden="1" x14ac:dyDescent="0.25">
      <c r="A170" s="7"/>
      <c r="B170" s="19">
        <v>2016</v>
      </c>
      <c r="C170" s="7"/>
      <c r="D170" s="7"/>
      <c r="E170" s="7"/>
      <c r="F170" s="9"/>
      <c r="G170" s="7"/>
      <c r="H170" s="7"/>
    </row>
    <row r="171" spans="1:8" s="8" customFormat="1" hidden="1" x14ac:dyDescent="0.25">
      <c r="A171" s="7"/>
      <c r="B171" s="19">
        <v>2017</v>
      </c>
      <c r="C171" s="7"/>
      <c r="D171" s="7"/>
      <c r="E171" s="7"/>
      <c r="F171" s="9"/>
      <c r="G171" s="7"/>
      <c r="H171" s="7"/>
    </row>
    <row r="172" spans="1:8" s="8" customFormat="1" hidden="1" x14ac:dyDescent="0.25">
      <c r="A172" s="7"/>
      <c r="B172" s="19">
        <v>2018</v>
      </c>
      <c r="C172" s="7"/>
      <c r="D172" s="7"/>
      <c r="E172" s="7"/>
      <c r="F172" s="9"/>
      <c r="G172" s="7"/>
      <c r="H172" s="7"/>
    </row>
    <row r="173" spans="1:8" s="8" customFormat="1" hidden="1" x14ac:dyDescent="0.25">
      <c r="A173" s="7"/>
      <c r="B173" s="19">
        <v>2019</v>
      </c>
      <c r="C173" s="7"/>
      <c r="D173" s="7"/>
      <c r="E173" s="7"/>
      <c r="F173" s="9"/>
      <c r="G173" s="7"/>
      <c r="H173" s="7"/>
    </row>
    <row r="174" spans="1:8" s="8" customFormat="1" ht="15.75" hidden="1" thickBot="1" x14ac:dyDescent="0.3">
      <c r="A174" s="7"/>
      <c r="B174" s="12">
        <v>2020</v>
      </c>
      <c r="C174" s="7"/>
      <c r="D174" s="7"/>
      <c r="E174" s="7"/>
      <c r="F174" s="9"/>
      <c r="G174" s="7"/>
      <c r="H174" s="7"/>
    </row>
    <row r="175" spans="1:8" s="8" customFormat="1" hidden="1" x14ac:dyDescent="0.25">
      <c r="A175" s="7"/>
      <c r="B175" s="7"/>
      <c r="C175" s="7"/>
      <c r="D175" s="7"/>
      <c r="E175" s="7"/>
      <c r="F175" s="9"/>
      <c r="G175" s="7"/>
      <c r="H175" s="7"/>
    </row>
    <row r="176" spans="1:8" s="8" customFormat="1" x14ac:dyDescent="0.25">
      <c r="A176" s="7"/>
      <c r="B176" s="133"/>
      <c r="C176" s="7"/>
      <c r="D176" s="7"/>
      <c r="E176" s="7"/>
      <c r="F176" s="9"/>
      <c r="G176" s="7"/>
      <c r="H176" s="7"/>
    </row>
    <row r="177" spans="1:8" s="8" customFormat="1" x14ac:dyDescent="0.25">
      <c r="A177" s="7"/>
      <c r="B177" s="7"/>
      <c r="C177" s="7"/>
      <c r="D177" s="7"/>
      <c r="E177" s="7"/>
      <c r="F177" s="9"/>
      <c r="G177" s="7"/>
      <c r="H177" s="7"/>
    </row>
    <row r="178" spans="1:8" s="8" customFormat="1" x14ac:dyDescent="0.25">
      <c r="A178" s="7"/>
      <c r="B178" s="7"/>
      <c r="C178" s="7"/>
      <c r="D178" s="7"/>
      <c r="E178" s="7"/>
      <c r="F178" s="9"/>
      <c r="G178" s="7"/>
      <c r="H178" s="7"/>
    </row>
    <row r="179" spans="1:8" s="8" customFormat="1" x14ac:dyDescent="0.25">
      <c r="A179" s="7"/>
      <c r="B179" s="7"/>
      <c r="C179" s="7"/>
      <c r="D179" s="7"/>
      <c r="E179" s="7"/>
      <c r="F179" s="9"/>
      <c r="G179" s="7"/>
      <c r="H179" s="7"/>
    </row>
    <row r="180" spans="1:8" s="8" customFormat="1" x14ac:dyDescent="0.25">
      <c r="A180" s="7"/>
      <c r="B180" s="7"/>
      <c r="C180" s="7"/>
      <c r="D180" s="7"/>
      <c r="E180" s="7"/>
      <c r="F180" s="9"/>
      <c r="G180" s="7"/>
      <c r="H180" s="7"/>
    </row>
    <row r="181" spans="1:8" s="8" customFormat="1" x14ac:dyDescent="0.25">
      <c r="A181" s="7"/>
      <c r="B181" s="7"/>
      <c r="C181" s="7"/>
      <c r="D181" s="7"/>
      <c r="E181" s="7"/>
      <c r="F181" s="9"/>
      <c r="G181" s="7"/>
      <c r="H181" s="7"/>
    </row>
    <row r="182" spans="1:8" s="8" customFormat="1" x14ac:dyDescent="0.25">
      <c r="A182" s="7"/>
      <c r="B182" s="7"/>
      <c r="C182" s="7"/>
      <c r="D182" s="7"/>
      <c r="E182" s="7"/>
      <c r="F182" s="9"/>
      <c r="G182" s="7"/>
      <c r="H182" s="7"/>
    </row>
    <row r="183" spans="1:8" s="8" customFormat="1" x14ac:dyDescent="0.25">
      <c r="A183" s="7"/>
      <c r="B183" s="7"/>
      <c r="C183" s="7"/>
      <c r="D183" s="7"/>
      <c r="E183" s="7"/>
      <c r="F183" s="9"/>
      <c r="G183" s="7"/>
      <c r="H183" s="7"/>
    </row>
    <row r="184" spans="1:8" s="8" customFormat="1" x14ac:dyDescent="0.25">
      <c r="A184" s="7"/>
      <c r="B184" s="7"/>
      <c r="C184" s="7"/>
      <c r="D184" s="7"/>
      <c r="E184" s="7"/>
      <c r="F184" s="9"/>
      <c r="G184" s="7"/>
      <c r="H184" s="7"/>
    </row>
    <row r="185" spans="1:8" s="8" customFormat="1" x14ac:dyDescent="0.25">
      <c r="A185" s="7"/>
      <c r="B185" s="7"/>
      <c r="C185" s="7"/>
      <c r="D185" s="7"/>
      <c r="E185" s="7"/>
      <c r="F185" s="9"/>
      <c r="G185" s="7"/>
      <c r="H185" s="7"/>
    </row>
    <row r="186" spans="1:8" s="8" customFormat="1" x14ac:dyDescent="0.25">
      <c r="A186" s="7"/>
      <c r="B186" s="7"/>
      <c r="C186" s="7"/>
      <c r="D186" s="7"/>
      <c r="E186" s="7"/>
      <c r="F186" s="9"/>
      <c r="G186" s="7"/>
      <c r="H186" s="7"/>
    </row>
    <row r="187" spans="1:8" s="8" customFormat="1" x14ac:dyDescent="0.25">
      <c r="A187" s="7"/>
      <c r="B187" s="7"/>
      <c r="C187" s="7"/>
      <c r="D187" s="7"/>
      <c r="E187" s="7"/>
      <c r="F187" s="9"/>
      <c r="G187" s="7"/>
      <c r="H187" s="7"/>
    </row>
    <row r="188" spans="1:8" s="8" customFormat="1" x14ac:dyDescent="0.25">
      <c r="A188" s="7"/>
      <c r="B188" s="7"/>
      <c r="C188" s="7"/>
      <c r="D188" s="7"/>
      <c r="E188" s="7"/>
      <c r="F188" s="9"/>
      <c r="G188" s="7"/>
      <c r="H188" s="7"/>
    </row>
    <row r="189" spans="1:8" s="8" customFormat="1" x14ac:dyDescent="0.25">
      <c r="A189" s="7"/>
      <c r="B189" s="7"/>
      <c r="C189" s="7"/>
      <c r="D189" s="7"/>
      <c r="E189" s="7"/>
      <c r="F189" s="9"/>
      <c r="G189" s="7"/>
      <c r="H189" s="7"/>
    </row>
    <row r="190" spans="1:8" s="8" customFormat="1" x14ac:dyDescent="0.25">
      <c r="A190" s="7"/>
      <c r="B190" s="7"/>
      <c r="C190" s="7"/>
      <c r="D190" s="7"/>
      <c r="E190" s="7"/>
      <c r="F190" s="9"/>
      <c r="G190" s="7"/>
      <c r="H190" s="7"/>
    </row>
    <row r="191" spans="1:8" s="8" customFormat="1" x14ac:dyDescent="0.25">
      <c r="A191" s="7"/>
      <c r="B191" s="7"/>
      <c r="C191" s="7"/>
      <c r="D191" s="7"/>
      <c r="E191" s="7"/>
      <c r="F191" s="9"/>
      <c r="G191" s="7"/>
      <c r="H191" s="7"/>
    </row>
    <row r="192" spans="1:8" s="8" customFormat="1" x14ac:dyDescent="0.25">
      <c r="A192" s="7"/>
      <c r="B192" s="7"/>
      <c r="C192" s="7"/>
      <c r="D192" s="7"/>
      <c r="E192" s="7"/>
      <c r="F192" s="9"/>
      <c r="G192" s="7"/>
      <c r="H192" s="7"/>
    </row>
    <row r="193" spans="1:8" s="8" customFormat="1" x14ac:dyDescent="0.25">
      <c r="A193" s="7"/>
      <c r="B193" s="7"/>
      <c r="C193" s="7"/>
      <c r="D193" s="7"/>
      <c r="E193" s="7"/>
      <c r="F193" s="9"/>
      <c r="G193" s="7"/>
      <c r="H193" s="7"/>
    </row>
    <row r="194" spans="1:8" s="8" customFormat="1" x14ac:dyDescent="0.25">
      <c r="A194" s="7"/>
      <c r="B194" s="7"/>
      <c r="C194" s="7"/>
      <c r="D194" s="7"/>
      <c r="E194" s="7"/>
      <c r="F194" s="9"/>
      <c r="G194" s="7"/>
      <c r="H194" s="7"/>
    </row>
    <row r="195" spans="1:8" s="8" customFormat="1" x14ac:dyDescent="0.25">
      <c r="A195" s="7"/>
      <c r="B195" s="7"/>
      <c r="C195" s="7"/>
      <c r="D195" s="7"/>
      <c r="E195" s="7"/>
      <c r="F195" s="9"/>
      <c r="G195" s="7"/>
      <c r="H195" s="7"/>
    </row>
    <row r="196" spans="1:8" s="8" customFormat="1" x14ac:dyDescent="0.25">
      <c r="A196" s="7"/>
      <c r="B196" s="7"/>
      <c r="C196" s="7"/>
      <c r="D196" s="7"/>
      <c r="E196" s="7"/>
      <c r="F196" s="9"/>
      <c r="G196" s="7"/>
      <c r="H196" s="7"/>
    </row>
    <row r="197" spans="1:8" s="8" customFormat="1" x14ac:dyDescent="0.25">
      <c r="A197" s="7"/>
      <c r="B197" s="7"/>
      <c r="C197" s="7"/>
      <c r="D197" s="7"/>
      <c r="E197" s="7"/>
      <c r="F197" s="9"/>
      <c r="G197" s="7"/>
      <c r="H197" s="7"/>
    </row>
    <row r="198" spans="1:8" s="8" customFormat="1" x14ac:dyDescent="0.25">
      <c r="A198" s="7"/>
      <c r="B198" s="7"/>
      <c r="C198" s="7"/>
      <c r="D198" s="7"/>
      <c r="E198" s="7"/>
      <c r="F198" s="9"/>
      <c r="G198" s="7"/>
      <c r="H198" s="7"/>
    </row>
    <row r="199" spans="1:8" s="8" customFormat="1" x14ac:dyDescent="0.25">
      <c r="A199" s="7"/>
      <c r="B199" s="7"/>
      <c r="C199" s="7"/>
      <c r="D199" s="7"/>
      <c r="E199" s="7"/>
      <c r="F199" s="9"/>
      <c r="G199" s="7"/>
      <c r="H199" s="7"/>
    </row>
    <row r="200" spans="1:8" s="8" customFormat="1" x14ac:dyDescent="0.25">
      <c r="A200" s="7"/>
      <c r="B200" s="7"/>
      <c r="C200" s="7"/>
      <c r="D200" s="7"/>
      <c r="E200" s="7"/>
      <c r="F200" s="9"/>
      <c r="G200" s="7"/>
      <c r="H200" s="7"/>
    </row>
    <row r="201" spans="1:8" s="8" customFormat="1" x14ac:dyDescent="0.25">
      <c r="A201" s="7"/>
      <c r="B201" s="7"/>
      <c r="C201" s="7"/>
      <c r="D201" s="7"/>
      <c r="E201" s="7"/>
      <c r="F201" s="9"/>
      <c r="G201" s="7"/>
      <c r="H201" s="7"/>
    </row>
    <row r="202" spans="1:8" s="8" customFormat="1" x14ac:dyDescent="0.25">
      <c r="A202" s="7"/>
      <c r="B202" s="7"/>
      <c r="C202" s="7"/>
      <c r="D202" s="7"/>
      <c r="E202" s="7"/>
      <c r="F202" s="9"/>
      <c r="G202" s="7"/>
      <c r="H202" s="7"/>
    </row>
    <row r="203" spans="1:8" s="8" customFormat="1" x14ac:dyDescent="0.25">
      <c r="A203" s="7"/>
      <c r="B203" s="7"/>
      <c r="C203" s="7"/>
      <c r="D203" s="7"/>
      <c r="E203" s="7"/>
      <c r="F203" s="9"/>
      <c r="G203" s="7"/>
      <c r="H203" s="7"/>
    </row>
    <row r="204" spans="1:8" s="8" customFormat="1" x14ac:dyDescent="0.25">
      <c r="A204" s="7"/>
      <c r="B204" s="7"/>
      <c r="C204" s="7"/>
      <c r="D204" s="7"/>
      <c r="E204" s="7"/>
      <c r="F204" s="9"/>
      <c r="G204" s="7"/>
      <c r="H204" s="7"/>
    </row>
    <row r="205" spans="1:8" s="8" customFormat="1" x14ac:dyDescent="0.25">
      <c r="A205" s="7"/>
      <c r="B205" s="7"/>
      <c r="C205" s="7"/>
      <c r="D205" s="7"/>
      <c r="E205" s="7"/>
      <c r="F205" s="9"/>
      <c r="G205" s="7"/>
      <c r="H205" s="7"/>
    </row>
    <row r="206" spans="1:8" s="8" customFormat="1" x14ac:dyDescent="0.25">
      <c r="A206" s="7"/>
      <c r="B206" s="7"/>
      <c r="C206" s="7"/>
      <c r="D206" s="7"/>
      <c r="E206" s="7"/>
      <c r="F206" s="9"/>
      <c r="G206" s="7"/>
      <c r="H206" s="7"/>
    </row>
    <row r="207" spans="1:8" s="8" customFormat="1" x14ac:dyDescent="0.25">
      <c r="A207" s="7"/>
      <c r="B207" s="7"/>
      <c r="C207" s="7"/>
      <c r="D207" s="7"/>
      <c r="E207" s="7"/>
      <c r="F207" s="9"/>
      <c r="G207" s="7"/>
      <c r="H207" s="7"/>
    </row>
    <row r="208" spans="1:8" s="8" customFormat="1" x14ac:dyDescent="0.25">
      <c r="A208" s="7"/>
      <c r="B208" s="7"/>
      <c r="C208" s="7"/>
      <c r="D208" s="7"/>
      <c r="E208" s="7"/>
      <c r="F208" s="9"/>
      <c r="G208" s="7"/>
      <c r="H208" s="7"/>
    </row>
    <row r="209" spans="1:8" s="8" customFormat="1" x14ac:dyDescent="0.25">
      <c r="A209" s="7"/>
      <c r="B209" s="7"/>
      <c r="C209" s="7"/>
      <c r="D209" s="7"/>
      <c r="E209" s="7"/>
      <c r="F209" s="9"/>
      <c r="G209" s="7"/>
      <c r="H209" s="7"/>
    </row>
    <row r="210" spans="1:8" s="8" customFormat="1" x14ac:dyDescent="0.25">
      <c r="A210" s="7"/>
      <c r="B210" s="7"/>
      <c r="C210" s="7"/>
      <c r="D210" s="7"/>
      <c r="E210" s="7"/>
      <c r="F210" s="9"/>
      <c r="G210" s="7"/>
      <c r="H210" s="7"/>
    </row>
    <row r="211" spans="1:8" s="8" customFormat="1" x14ac:dyDescent="0.25">
      <c r="A211" s="7"/>
      <c r="B211" s="7"/>
      <c r="C211" s="7"/>
      <c r="D211" s="7"/>
      <c r="E211" s="7"/>
      <c r="F211" s="9"/>
      <c r="G211" s="7"/>
      <c r="H211" s="7"/>
    </row>
    <row r="212" spans="1:8" s="8" customFormat="1" x14ac:dyDescent="0.25">
      <c r="A212" s="7"/>
      <c r="B212" s="7"/>
      <c r="C212" s="7"/>
      <c r="D212" s="7"/>
      <c r="E212" s="7"/>
      <c r="F212" s="9"/>
      <c r="G212" s="7"/>
      <c r="H212" s="7"/>
    </row>
    <row r="213" spans="1:8" s="8" customFormat="1" x14ac:dyDescent="0.25">
      <c r="A213" s="7"/>
      <c r="B213" s="7"/>
      <c r="C213" s="7"/>
      <c r="D213" s="7"/>
      <c r="E213" s="7"/>
      <c r="F213" s="9"/>
      <c r="G213" s="7"/>
      <c r="H213" s="7"/>
    </row>
    <row r="214" spans="1:8" s="8" customFormat="1" x14ac:dyDescent="0.25">
      <c r="A214" s="7"/>
      <c r="B214" s="7"/>
      <c r="C214" s="7"/>
      <c r="D214" s="7"/>
      <c r="E214" s="7"/>
      <c r="F214" s="9"/>
      <c r="G214" s="7"/>
      <c r="H214" s="7"/>
    </row>
    <row r="215" spans="1:8" s="8" customFormat="1" x14ac:dyDescent="0.25">
      <c r="A215" s="7"/>
      <c r="B215" s="7"/>
      <c r="C215" s="7"/>
      <c r="D215" s="7"/>
      <c r="E215" s="7"/>
      <c r="F215" s="9"/>
      <c r="G215" s="7"/>
      <c r="H215" s="7"/>
    </row>
    <row r="216" spans="1:8" s="8" customFormat="1" x14ac:dyDescent="0.25">
      <c r="A216" s="7"/>
      <c r="B216" s="7"/>
      <c r="C216" s="7"/>
      <c r="D216" s="7"/>
      <c r="E216" s="7"/>
      <c r="F216" s="9"/>
      <c r="G216" s="7"/>
      <c r="H216" s="7"/>
    </row>
    <row r="217" spans="1:8" s="8" customFormat="1" x14ac:dyDescent="0.25">
      <c r="A217" s="7"/>
      <c r="B217" s="7"/>
      <c r="C217" s="7"/>
      <c r="D217" s="7"/>
      <c r="E217" s="7"/>
      <c r="F217" s="9"/>
      <c r="G217" s="7"/>
      <c r="H217" s="7"/>
    </row>
    <row r="218" spans="1:8" s="8" customFormat="1" x14ac:dyDescent="0.25">
      <c r="A218" s="7"/>
      <c r="B218" s="7"/>
      <c r="C218" s="7"/>
      <c r="D218" s="7"/>
      <c r="E218" s="7"/>
      <c r="F218" s="9"/>
      <c r="G218" s="7"/>
      <c r="H218" s="7"/>
    </row>
    <row r="219" spans="1:8" s="8" customFormat="1" x14ac:dyDescent="0.25">
      <c r="A219" s="7"/>
      <c r="B219" s="7"/>
      <c r="C219" s="7"/>
      <c r="D219" s="7"/>
      <c r="E219" s="7"/>
      <c r="F219" s="9"/>
      <c r="G219" s="7"/>
      <c r="H219" s="7"/>
    </row>
    <row r="220" spans="1:8" s="8" customFormat="1" x14ac:dyDescent="0.25">
      <c r="A220" s="7"/>
      <c r="B220" s="7"/>
      <c r="C220" s="7"/>
      <c r="D220" s="7"/>
      <c r="E220" s="7"/>
      <c r="F220" s="9"/>
      <c r="G220" s="7"/>
      <c r="H220" s="7"/>
    </row>
    <row r="221" spans="1:8" s="8" customFormat="1" x14ac:dyDescent="0.25">
      <c r="A221" s="7"/>
      <c r="B221" s="7"/>
      <c r="C221" s="7"/>
      <c r="D221" s="7"/>
      <c r="E221" s="7"/>
      <c r="F221" s="9"/>
      <c r="G221" s="7"/>
      <c r="H221" s="7"/>
    </row>
    <row r="222" spans="1:8" s="8" customFormat="1" x14ac:dyDescent="0.25">
      <c r="A222" s="7"/>
      <c r="B222" s="7"/>
      <c r="C222" s="7"/>
      <c r="D222" s="7"/>
      <c r="E222" s="7"/>
      <c r="F222" s="9"/>
      <c r="G222" s="7"/>
      <c r="H222" s="7"/>
    </row>
    <row r="223" spans="1:8" s="8" customFormat="1" x14ac:dyDescent="0.25">
      <c r="A223" s="7"/>
      <c r="B223" s="7"/>
      <c r="C223" s="7"/>
      <c r="D223" s="7"/>
      <c r="E223" s="7"/>
      <c r="F223" s="9"/>
      <c r="G223" s="7"/>
      <c r="H223" s="7"/>
    </row>
    <row r="224" spans="1:8" s="8" customFormat="1" x14ac:dyDescent="0.25">
      <c r="A224" s="7"/>
      <c r="B224" s="7"/>
      <c r="C224" s="7"/>
      <c r="D224" s="7"/>
      <c r="E224" s="7"/>
      <c r="F224" s="9"/>
      <c r="G224" s="7"/>
      <c r="H224" s="7"/>
    </row>
    <row r="225" spans="1:8" s="8" customFormat="1" x14ac:dyDescent="0.25">
      <c r="A225" s="7"/>
      <c r="B225" s="7"/>
      <c r="C225" s="7"/>
      <c r="D225" s="7"/>
      <c r="E225" s="7"/>
      <c r="F225" s="9"/>
      <c r="G225" s="7"/>
      <c r="H225" s="7"/>
    </row>
    <row r="226" spans="1:8" s="8" customFormat="1" x14ac:dyDescent="0.25">
      <c r="A226" s="7"/>
      <c r="B226" s="7"/>
      <c r="C226" s="7"/>
      <c r="D226" s="7"/>
      <c r="E226" s="7"/>
      <c r="F226" s="9"/>
      <c r="G226" s="7"/>
      <c r="H226" s="7"/>
    </row>
    <row r="227" spans="1:8" s="8" customFormat="1" x14ac:dyDescent="0.25">
      <c r="A227" s="7"/>
      <c r="B227" s="7"/>
      <c r="C227" s="7"/>
      <c r="D227" s="7"/>
      <c r="E227" s="7"/>
      <c r="F227" s="9"/>
      <c r="G227" s="7"/>
      <c r="H227" s="7"/>
    </row>
    <row r="228" spans="1:8" s="8" customFormat="1" x14ac:dyDescent="0.25">
      <c r="A228" s="7"/>
      <c r="B228" s="7"/>
      <c r="C228" s="7"/>
      <c r="D228" s="7"/>
      <c r="E228" s="7"/>
      <c r="F228" s="9"/>
      <c r="G228" s="7"/>
      <c r="H228" s="7"/>
    </row>
    <row r="229" spans="1:8" s="8" customFormat="1" x14ac:dyDescent="0.25">
      <c r="A229" s="7"/>
      <c r="B229" s="7"/>
      <c r="C229" s="7"/>
      <c r="D229" s="7"/>
      <c r="E229" s="7"/>
      <c r="F229" s="9"/>
      <c r="G229" s="7"/>
      <c r="H229" s="7"/>
    </row>
    <row r="230" spans="1:8" s="8" customFormat="1" x14ac:dyDescent="0.25">
      <c r="A230" s="7"/>
      <c r="B230" s="7"/>
      <c r="C230" s="7"/>
      <c r="D230" s="7"/>
      <c r="E230" s="7"/>
      <c r="F230" s="9"/>
      <c r="G230" s="7"/>
      <c r="H230" s="7"/>
    </row>
    <row r="231" spans="1:8" s="8" customFormat="1" x14ac:dyDescent="0.25">
      <c r="A231" s="7"/>
      <c r="B231" s="7"/>
      <c r="C231" s="7"/>
      <c r="D231" s="7"/>
      <c r="E231" s="7"/>
      <c r="F231" s="9"/>
      <c r="G231" s="7"/>
      <c r="H231" s="7"/>
    </row>
    <row r="232" spans="1:8" s="8" customFormat="1" x14ac:dyDescent="0.25">
      <c r="A232" s="7"/>
      <c r="B232" s="7"/>
      <c r="C232" s="7"/>
      <c r="D232" s="7"/>
      <c r="E232" s="7"/>
      <c r="F232" s="9"/>
      <c r="G232" s="7"/>
      <c r="H232" s="7"/>
    </row>
    <row r="233" spans="1:8" s="8" customFormat="1" x14ac:dyDescent="0.25">
      <c r="A233" s="7"/>
      <c r="B233" s="7"/>
      <c r="C233" s="7"/>
      <c r="D233" s="7"/>
      <c r="E233" s="7"/>
      <c r="F233" s="9"/>
      <c r="G233" s="7"/>
      <c r="H233" s="7"/>
    </row>
    <row r="234" spans="1:8" s="8" customFormat="1" x14ac:dyDescent="0.25">
      <c r="A234" s="7"/>
      <c r="B234" s="7"/>
      <c r="C234" s="7"/>
      <c r="D234" s="7"/>
      <c r="E234" s="7"/>
      <c r="F234" s="9"/>
      <c r="G234" s="7"/>
      <c r="H234" s="7"/>
    </row>
    <row r="235" spans="1:8" s="8" customFormat="1" x14ac:dyDescent="0.25">
      <c r="A235" s="7"/>
      <c r="B235" s="7"/>
      <c r="C235" s="7"/>
      <c r="D235" s="7"/>
      <c r="E235" s="7"/>
      <c r="F235" s="9"/>
      <c r="G235" s="7"/>
      <c r="H235" s="7"/>
    </row>
    <row r="236" spans="1:8" s="8" customFormat="1" x14ac:dyDescent="0.25">
      <c r="A236" s="7"/>
      <c r="B236" s="7"/>
      <c r="C236" s="7"/>
      <c r="D236" s="7"/>
      <c r="E236" s="7"/>
      <c r="F236" s="9"/>
      <c r="G236" s="7"/>
      <c r="H236" s="7"/>
    </row>
    <row r="237" spans="1:8" s="8" customFormat="1" x14ac:dyDescent="0.25">
      <c r="A237" s="7"/>
      <c r="B237" s="7"/>
      <c r="C237" s="7"/>
      <c r="D237" s="7"/>
      <c r="E237" s="7"/>
      <c r="F237" s="9"/>
      <c r="G237" s="7"/>
      <c r="H237" s="7"/>
    </row>
    <row r="238" spans="1:8" s="8" customFormat="1" x14ac:dyDescent="0.25">
      <c r="A238" s="7"/>
      <c r="B238" s="7"/>
      <c r="C238" s="7"/>
      <c r="D238" s="7"/>
      <c r="E238" s="7"/>
      <c r="F238" s="9"/>
      <c r="G238" s="7"/>
      <c r="H238" s="7"/>
    </row>
    <row r="239" spans="1:8" s="8" customFormat="1" x14ac:dyDescent="0.25">
      <c r="A239" s="7"/>
      <c r="B239" s="7"/>
      <c r="C239" s="7"/>
      <c r="D239" s="7"/>
      <c r="E239" s="7"/>
      <c r="F239" s="9"/>
      <c r="G239" s="7"/>
      <c r="H239" s="7"/>
    </row>
    <row r="240" spans="1:8" s="8" customFormat="1" x14ac:dyDescent="0.25">
      <c r="A240" s="7"/>
      <c r="B240" s="7"/>
      <c r="C240" s="7"/>
      <c r="D240" s="7"/>
      <c r="E240" s="7"/>
      <c r="F240" s="9"/>
      <c r="G240" s="7"/>
      <c r="H240" s="7"/>
    </row>
    <row r="241" spans="1:8" s="8" customFormat="1" x14ac:dyDescent="0.25">
      <c r="A241" s="7"/>
      <c r="B241" s="7"/>
      <c r="C241" s="7"/>
      <c r="D241" s="7"/>
      <c r="E241" s="7"/>
      <c r="F241" s="9"/>
      <c r="G241" s="7"/>
      <c r="H241" s="7"/>
    </row>
    <row r="242" spans="1:8" s="8" customFormat="1" x14ac:dyDescent="0.25">
      <c r="A242" s="7"/>
      <c r="B242" s="7"/>
      <c r="C242" s="7"/>
      <c r="D242" s="7"/>
      <c r="E242" s="7"/>
      <c r="F242" s="9"/>
      <c r="G242" s="7"/>
      <c r="H242" s="7"/>
    </row>
    <row r="243" spans="1:8" s="8" customFormat="1" x14ac:dyDescent="0.25">
      <c r="A243" s="7"/>
      <c r="B243" s="7"/>
      <c r="C243" s="7"/>
      <c r="D243" s="7"/>
      <c r="E243" s="7"/>
      <c r="F243" s="9"/>
      <c r="G243" s="7"/>
      <c r="H243" s="7"/>
    </row>
    <row r="244" spans="1:8" s="8" customFormat="1" x14ac:dyDescent="0.25">
      <c r="A244" s="7"/>
      <c r="B244" s="7"/>
      <c r="C244" s="7"/>
      <c r="D244" s="7"/>
      <c r="E244" s="7"/>
      <c r="F244" s="9"/>
      <c r="G244" s="7"/>
      <c r="H244" s="7"/>
    </row>
  </sheetData>
  <sheetProtection algorithmName="SHA-512" hashValue="YWj2xMMn7S8ar3KPPDbrZdrhGgZNFyhgZKkMrkeqUWWhw5D8VhYTAmBbq0n8oRG22HdJ/HLF9vi/DB0KTCbEMg==" saltValue="XHCjCIrkus+y0pabyKkDYw==" spinCount="100000" sheet="1" objects="1" scenarios="1"/>
  <mergeCells count="11">
    <mergeCell ref="A1:D1"/>
    <mergeCell ref="B28:D28"/>
    <mergeCell ref="B29:D29"/>
    <mergeCell ref="B30:D30"/>
    <mergeCell ref="A3:E3"/>
    <mergeCell ref="B4:D4"/>
    <mergeCell ref="A27:E27"/>
    <mergeCell ref="A10:E10"/>
    <mergeCell ref="C6:D6"/>
    <mergeCell ref="B7:C7"/>
    <mergeCell ref="C8:D8"/>
  </mergeCells>
  <conditionalFormatting sqref="D12:D26">
    <cfRule type="containsText" dxfId="4" priority="4" operator="containsText" text="Complete">
      <formula>NOT(ISERROR(SEARCH("Complete",D12)))</formula>
    </cfRule>
    <cfRule type="containsText" dxfId="3" priority="5" operator="containsText" text="failed">
      <formula>NOT(ISERROR(SEARCH("failed",D12)))</formula>
    </cfRule>
  </conditionalFormatting>
  <conditionalFormatting sqref="E12:E26">
    <cfRule type="containsText" dxfId="2" priority="1" operator="containsText" text="5">
      <formula>NOT(ISERROR(SEARCH("5",E12)))</formula>
    </cfRule>
    <cfRule type="containsText" dxfId="1" priority="2" operator="containsText" text=".">
      <formula>NOT(ISERROR(SEARCH(".",E12)))</formula>
    </cfRule>
    <cfRule type="containsText" dxfId="0" priority="3" operator="containsText" text="100">
      <formula>NOT(ISERROR(SEARCH("100",E12)))</formula>
    </cfRule>
  </conditionalFormatting>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9525</xdr:colOff>
                    <xdr:row>10</xdr:row>
                    <xdr:rowOff>180975</xdr:rowOff>
                  </from>
                  <to>
                    <xdr:col>3</xdr:col>
                    <xdr:colOff>4229100</xdr:colOff>
                    <xdr:row>12</xdr:row>
                    <xdr:rowOff>66675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xdr:colOff>
                    <xdr:row>13</xdr:row>
                    <xdr:rowOff>0</xdr:rowOff>
                  </from>
                  <to>
                    <xdr:col>3</xdr:col>
                    <xdr:colOff>4229100</xdr:colOff>
                    <xdr:row>14</xdr:row>
                    <xdr:rowOff>76200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28575</xdr:colOff>
                    <xdr:row>13</xdr:row>
                    <xdr:rowOff>190500</xdr:rowOff>
                  </from>
                  <to>
                    <xdr:col>3</xdr:col>
                    <xdr:colOff>4238625</xdr:colOff>
                    <xdr:row>15</xdr:row>
                    <xdr:rowOff>66675</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xdr:col>
                    <xdr:colOff>28575</xdr:colOff>
                    <xdr:row>19</xdr:row>
                    <xdr:rowOff>142875</xdr:rowOff>
                  </from>
                  <to>
                    <xdr:col>3</xdr:col>
                    <xdr:colOff>4238625</xdr:colOff>
                    <xdr:row>21</xdr:row>
                    <xdr:rowOff>28575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1</xdr:col>
                    <xdr:colOff>28575</xdr:colOff>
                    <xdr:row>16</xdr:row>
                    <xdr:rowOff>0</xdr:rowOff>
                  </from>
                  <to>
                    <xdr:col>3</xdr:col>
                    <xdr:colOff>4229100</xdr:colOff>
                    <xdr:row>17</xdr:row>
                    <xdr:rowOff>38100</xdr:rowOff>
                  </to>
                </anchor>
              </controlPr>
            </control>
          </mc:Choice>
        </mc:AlternateContent>
        <mc:AlternateContent xmlns:mc="http://schemas.openxmlformats.org/markup-compatibility/2006">
          <mc:Choice Requires="x14">
            <control shapeId="19465" r:id="rId9" name="Check Box 9">
              <controlPr defaultSize="0" autoFill="0" autoLine="0" autoPict="0">
                <anchor moveWithCells="1">
                  <from>
                    <xdr:col>1</xdr:col>
                    <xdr:colOff>28575</xdr:colOff>
                    <xdr:row>14</xdr:row>
                    <xdr:rowOff>180975</xdr:rowOff>
                  </from>
                  <to>
                    <xdr:col>3</xdr:col>
                    <xdr:colOff>4257675</xdr:colOff>
                    <xdr:row>16</xdr:row>
                    <xdr:rowOff>66675</xdr:rowOff>
                  </to>
                </anchor>
              </controlPr>
            </control>
          </mc:Choice>
        </mc:AlternateContent>
        <mc:AlternateContent xmlns:mc="http://schemas.openxmlformats.org/markup-compatibility/2006">
          <mc:Choice Requires="x14">
            <control shapeId="19466" r:id="rId10" name="Check Box 10">
              <controlPr defaultSize="0" autoFill="0" autoLine="0" autoPict="0">
                <anchor moveWithCells="1">
                  <from>
                    <xdr:col>1</xdr:col>
                    <xdr:colOff>28575</xdr:colOff>
                    <xdr:row>20</xdr:row>
                    <xdr:rowOff>142875</xdr:rowOff>
                  </from>
                  <to>
                    <xdr:col>3</xdr:col>
                    <xdr:colOff>4238625</xdr:colOff>
                    <xdr:row>22</xdr:row>
                    <xdr:rowOff>0</xdr:rowOff>
                  </to>
                </anchor>
              </controlPr>
            </control>
          </mc:Choice>
        </mc:AlternateContent>
        <mc:AlternateContent xmlns:mc="http://schemas.openxmlformats.org/markup-compatibility/2006">
          <mc:Choice Requires="x14">
            <control shapeId="19467" r:id="rId11" name="Check Box 11">
              <controlPr defaultSize="0" autoFill="0" autoLine="0" autoPict="0">
                <anchor moveWithCells="1">
                  <from>
                    <xdr:col>1</xdr:col>
                    <xdr:colOff>28575</xdr:colOff>
                    <xdr:row>21</xdr:row>
                    <xdr:rowOff>142875</xdr:rowOff>
                  </from>
                  <to>
                    <xdr:col>3</xdr:col>
                    <xdr:colOff>4238625</xdr:colOff>
                    <xdr:row>23</xdr:row>
                    <xdr:rowOff>0</xdr:rowOff>
                  </to>
                </anchor>
              </controlPr>
            </control>
          </mc:Choice>
        </mc:AlternateContent>
        <mc:AlternateContent xmlns:mc="http://schemas.openxmlformats.org/markup-compatibility/2006">
          <mc:Choice Requires="x14">
            <control shapeId="19468" r:id="rId12" name="Check Box 12">
              <controlPr defaultSize="0" autoFill="0" autoLine="0" autoPict="0">
                <anchor moveWithCells="1">
                  <from>
                    <xdr:col>1</xdr:col>
                    <xdr:colOff>9525</xdr:colOff>
                    <xdr:row>11</xdr:row>
                    <xdr:rowOff>180975</xdr:rowOff>
                  </from>
                  <to>
                    <xdr:col>3</xdr:col>
                    <xdr:colOff>4229100</xdr:colOff>
                    <xdr:row>13</xdr:row>
                    <xdr:rowOff>66675</xdr:rowOff>
                  </to>
                </anchor>
              </controlPr>
            </control>
          </mc:Choice>
        </mc:AlternateContent>
        <mc:AlternateContent xmlns:mc="http://schemas.openxmlformats.org/markup-compatibility/2006">
          <mc:Choice Requires="x14">
            <control shapeId="19470" r:id="rId13" name="Check Box 14">
              <controlPr defaultSize="0" autoFill="0" autoLine="0" autoPict="0">
                <anchor moveWithCells="1">
                  <from>
                    <xdr:col>1</xdr:col>
                    <xdr:colOff>28575</xdr:colOff>
                    <xdr:row>19</xdr:row>
                    <xdr:rowOff>0</xdr:rowOff>
                  </from>
                  <to>
                    <xdr:col>3</xdr:col>
                    <xdr:colOff>4229100</xdr:colOff>
                    <xdr:row>20</xdr:row>
                    <xdr:rowOff>66675</xdr:rowOff>
                  </to>
                </anchor>
              </controlPr>
            </control>
          </mc:Choice>
        </mc:AlternateContent>
        <mc:AlternateContent xmlns:mc="http://schemas.openxmlformats.org/markup-compatibility/2006">
          <mc:Choice Requires="x14">
            <control shapeId="19475" r:id="rId14" name="Check Box 19">
              <controlPr defaultSize="0" autoFill="0" autoLine="0" autoPict="0">
                <anchor moveWithCells="1">
                  <from>
                    <xdr:col>1</xdr:col>
                    <xdr:colOff>9525</xdr:colOff>
                    <xdr:row>18</xdr:row>
                    <xdr:rowOff>0</xdr:rowOff>
                  </from>
                  <to>
                    <xdr:col>3</xdr:col>
                    <xdr:colOff>4229100</xdr:colOff>
                    <xdr:row>19</xdr:row>
                    <xdr:rowOff>66675</xdr:rowOff>
                  </to>
                </anchor>
              </controlPr>
            </control>
          </mc:Choice>
        </mc:AlternateContent>
        <mc:AlternateContent xmlns:mc="http://schemas.openxmlformats.org/markup-compatibility/2006">
          <mc:Choice Requires="x14">
            <control shapeId="19476" r:id="rId15" name="Check Box 20">
              <controlPr defaultSize="0" autoFill="0" autoLine="0" autoPict="0">
                <anchor moveWithCells="1">
                  <from>
                    <xdr:col>1</xdr:col>
                    <xdr:colOff>9525</xdr:colOff>
                    <xdr:row>16</xdr:row>
                    <xdr:rowOff>180975</xdr:rowOff>
                  </from>
                  <to>
                    <xdr:col>3</xdr:col>
                    <xdr:colOff>4229100</xdr:colOff>
                    <xdr:row>18</xdr:row>
                    <xdr:rowOff>66675</xdr:rowOff>
                  </to>
                </anchor>
              </controlPr>
            </control>
          </mc:Choice>
        </mc:AlternateContent>
        <mc:AlternateContent xmlns:mc="http://schemas.openxmlformats.org/markup-compatibility/2006">
          <mc:Choice Requires="x14">
            <control shapeId="19477" r:id="rId16" name="Check Box 21">
              <controlPr defaultSize="0" autoFill="0" autoLine="0" autoPict="0">
                <anchor moveWithCells="1">
                  <from>
                    <xdr:col>1</xdr:col>
                    <xdr:colOff>28575</xdr:colOff>
                    <xdr:row>22</xdr:row>
                    <xdr:rowOff>142875</xdr:rowOff>
                  </from>
                  <to>
                    <xdr:col>3</xdr:col>
                    <xdr:colOff>4248150</xdr:colOff>
                    <xdr:row>24</xdr:row>
                    <xdr:rowOff>0</xdr:rowOff>
                  </to>
                </anchor>
              </controlPr>
            </control>
          </mc:Choice>
        </mc:AlternateContent>
        <mc:AlternateContent xmlns:mc="http://schemas.openxmlformats.org/markup-compatibility/2006">
          <mc:Choice Requires="x14">
            <control shapeId="19480" r:id="rId17" name="Check Box 24">
              <controlPr defaultSize="0" autoFill="0" autoLine="0" autoPict="0">
                <anchor moveWithCells="1">
                  <from>
                    <xdr:col>1</xdr:col>
                    <xdr:colOff>28575</xdr:colOff>
                    <xdr:row>23</xdr:row>
                    <xdr:rowOff>142875</xdr:rowOff>
                  </from>
                  <to>
                    <xdr:col>3</xdr:col>
                    <xdr:colOff>4248150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I234"/>
  <sheetViews>
    <sheetView workbookViewId="0">
      <selection sqref="A1:C1"/>
    </sheetView>
  </sheetViews>
  <sheetFormatPr defaultColWidth="9.140625" defaultRowHeight="15" x14ac:dyDescent="0.25"/>
  <cols>
    <col min="1" max="1" width="5.5703125" style="3" customWidth="1"/>
    <col min="2" max="2" width="48.140625" style="3" customWidth="1"/>
    <col min="3" max="3" width="55.140625" style="3" customWidth="1"/>
    <col min="4" max="4" width="2.42578125" style="76" customWidth="1"/>
    <col min="5" max="5" width="24" style="9" customWidth="1"/>
    <col min="6" max="6" width="11.5703125" style="7" customWidth="1"/>
    <col min="7" max="7" width="18" style="7" hidden="1" customWidth="1"/>
    <col min="8" max="8" width="0" style="8" hidden="1" customWidth="1"/>
    <col min="9" max="35" width="9.140625" style="8"/>
    <col min="36" max="16384" width="9.140625" style="4"/>
  </cols>
  <sheetData>
    <row r="1" spans="1:11" s="8" customFormat="1" ht="81" customHeight="1" x14ac:dyDescent="0.25">
      <c r="A1" s="305" t="s">
        <v>50</v>
      </c>
      <c r="B1" s="306"/>
      <c r="C1" s="306"/>
      <c r="D1" s="96"/>
      <c r="E1" s="6"/>
      <c r="F1" s="7"/>
      <c r="G1" s="7"/>
      <c r="K1" s="9"/>
    </row>
    <row r="2" spans="1:11" s="8" customFormat="1" ht="6.75" customHeight="1" x14ac:dyDescent="0.25">
      <c r="A2" s="173"/>
      <c r="B2" s="174"/>
      <c r="C2" s="174"/>
      <c r="D2" s="175"/>
      <c r="E2" s="6"/>
      <c r="F2" s="7"/>
      <c r="G2" s="7"/>
      <c r="K2" s="9"/>
    </row>
    <row r="3" spans="1:11" s="8" customFormat="1" x14ac:dyDescent="0.25">
      <c r="A3" s="170">
        <v>1</v>
      </c>
      <c r="B3" s="171" t="s">
        <v>51</v>
      </c>
      <c r="C3" s="171"/>
      <c r="D3" s="172"/>
      <c r="E3" s="20"/>
      <c r="F3" s="20"/>
      <c r="G3" s="9"/>
    </row>
    <row r="4" spans="1:11" s="8" customFormat="1" ht="66" customHeight="1" x14ac:dyDescent="0.25">
      <c r="A4" s="29">
        <v>1.1000000000000001</v>
      </c>
      <c r="B4" s="304" t="s">
        <v>52</v>
      </c>
      <c r="C4" s="304"/>
      <c r="D4" s="69"/>
      <c r="E4" s="21"/>
      <c r="F4" s="22"/>
    </row>
    <row r="5" spans="1:11" s="8" customFormat="1" ht="54.75" customHeight="1" x14ac:dyDescent="0.25">
      <c r="A5" s="29">
        <v>1.2</v>
      </c>
      <c r="B5" s="304" t="s">
        <v>53</v>
      </c>
      <c r="C5" s="304"/>
      <c r="D5" s="69"/>
      <c r="E5" s="21"/>
      <c r="F5" s="22"/>
    </row>
    <row r="6" spans="1:11" s="8" customFormat="1" ht="28.5" customHeight="1" x14ac:dyDescent="0.25">
      <c r="A6" s="29">
        <v>1.3</v>
      </c>
      <c r="B6" s="304" t="s">
        <v>54</v>
      </c>
      <c r="C6" s="304"/>
      <c r="D6" s="69"/>
      <c r="E6" s="22"/>
      <c r="F6" s="23"/>
    </row>
    <row r="7" spans="1:11" s="8" customFormat="1" ht="70.5" customHeight="1" x14ac:dyDescent="0.25">
      <c r="A7" s="29">
        <v>1.4</v>
      </c>
      <c r="B7" s="304" t="s">
        <v>55</v>
      </c>
      <c r="C7" s="304"/>
      <c r="D7" s="69"/>
      <c r="E7" s="22"/>
      <c r="F7" s="22"/>
    </row>
    <row r="8" spans="1:11" s="8" customFormat="1" ht="45.75" customHeight="1" x14ac:dyDescent="0.25">
      <c r="A8" s="29">
        <v>1.5</v>
      </c>
      <c r="B8" s="304" t="s">
        <v>56</v>
      </c>
      <c r="C8" s="304"/>
      <c r="D8" s="69"/>
      <c r="E8" s="22"/>
      <c r="F8" s="22"/>
    </row>
    <row r="9" spans="1:11" s="8" customFormat="1" x14ac:dyDescent="0.25">
      <c r="A9" s="168">
        <v>2</v>
      </c>
      <c r="B9" s="171" t="s">
        <v>57</v>
      </c>
      <c r="C9" s="256"/>
      <c r="D9" s="169"/>
      <c r="E9" s="22"/>
      <c r="F9" s="22"/>
    </row>
    <row r="10" spans="1:11" s="8" customFormat="1" ht="21" customHeight="1" x14ac:dyDescent="0.25">
      <c r="A10" s="29">
        <v>2.1</v>
      </c>
      <c r="B10" s="304" t="s">
        <v>58</v>
      </c>
      <c r="C10" s="304"/>
      <c r="D10" s="69"/>
      <c r="E10" s="22"/>
      <c r="F10" s="22"/>
    </row>
    <row r="11" spans="1:11" s="8" customFormat="1" ht="27.6" customHeight="1" x14ac:dyDescent="0.25">
      <c r="A11" s="29">
        <v>2.2000000000000002</v>
      </c>
      <c r="B11" s="304" t="s">
        <v>59</v>
      </c>
      <c r="C11" s="304"/>
      <c r="D11" s="69"/>
      <c r="E11" s="21"/>
      <c r="F11" s="22"/>
    </row>
    <row r="12" spans="1:11" s="8" customFormat="1" ht="30" customHeight="1" x14ac:dyDescent="0.25">
      <c r="A12" s="29">
        <v>2.2999999999999998</v>
      </c>
      <c r="B12" s="304" t="s">
        <v>60</v>
      </c>
      <c r="C12" s="304"/>
      <c r="D12" s="69"/>
      <c r="E12" s="24"/>
      <c r="F12" s="22"/>
    </row>
    <row r="13" spans="1:11" s="8" customFormat="1" ht="30.75" customHeight="1" x14ac:dyDescent="0.25">
      <c r="A13" s="29">
        <v>2.4</v>
      </c>
      <c r="B13" s="304" t="s">
        <v>61</v>
      </c>
      <c r="C13" s="304"/>
      <c r="D13" s="69"/>
      <c r="E13" s="21"/>
      <c r="F13" s="22"/>
      <c r="G13" s="9"/>
    </row>
    <row r="14" spans="1:11" s="8" customFormat="1" ht="42" customHeight="1" x14ac:dyDescent="0.25">
      <c r="A14" s="29">
        <v>2.5</v>
      </c>
      <c r="B14" s="304" t="s">
        <v>62</v>
      </c>
      <c r="C14" s="304"/>
      <c r="D14" s="69"/>
      <c r="E14" s="21"/>
      <c r="F14" s="22"/>
      <c r="G14" s="9"/>
    </row>
    <row r="15" spans="1:11" s="8" customFormat="1" ht="42" customHeight="1" x14ac:dyDescent="0.25">
      <c r="A15" s="29">
        <v>2.6</v>
      </c>
      <c r="B15" s="304" t="s">
        <v>63</v>
      </c>
      <c r="C15" s="304"/>
      <c r="D15" s="69"/>
      <c r="E15" s="21"/>
      <c r="F15" s="22"/>
      <c r="G15" s="9"/>
    </row>
    <row r="16" spans="1:11" s="8" customFormat="1" ht="27" customHeight="1" x14ac:dyDescent="0.25">
      <c r="A16" s="29">
        <v>2.7</v>
      </c>
      <c r="B16" s="304" t="s">
        <v>64</v>
      </c>
      <c r="C16" s="304"/>
      <c r="D16" s="69"/>
      <c r="E16" s="24"/>
      <c r="F16" s="22"/>
    </row>
    <row r="17" spans="1:7" s="8" customFormat="1" x14ac:dyDescent="0.25">
      <c r="A17" s="29"/>
      <c r="B17" s="31"/>
      <c r="C17" s="142"/>
      <c r="D17" s="69"/>
      <c r="E17" s="21"/>
      <c r="F17" s="22"/>
    </row>
    <row r="18" spans="1:7" s="8" customFormat="1" ht="16.5" x14ac:dyDescent="0.25">
      <c r="A18" s="29"/>
      <c r="B18" s="31"/>
      <c r="C18" s="142"/>
      <c r="D18" s="69"/>
      <c r="E18" s="24"/>
      <c r="F18" s="22"/>
    </row>
    <row r="19" spans="1:7" s="8" customFormat="1" x14ac:dyDescent="0.25">
      <c r="A19" s="29"/>
      <c r="B19" s="31"/>
      <c r="C19" s="142"/>
      <c r="D19" s="69"/>
      <c r="E19" s="21"/>
      <c r="F19" s="22"/>
    </row>
    <row r="20" spans="1:7" s="8" customFormat="1" ht="16.5" x14ac:dyDescent="0.25">
      <c r="A20" s="29"/>
      <c r="B20" s="31"/>
      <c r="C20" s="142"/>
      <c r="D20" s="69"/>
      <c r="E20" s="24"/>
      <c r="F20" s="22"/>
    </row>
    <row r="21" spans="1:7" s="8" customFormat="1" x14ac:dyDescent="0.25">
      <c r="A21" s="29"/>
      <c r="B21" s="31"/>
      <c r="C21" s="142"/>
      <c r="D21" s="69"/>
      <c r="E21" s="23"/>
      <c r="F21" s="22"/>
    </row>
    <row r="22" spans="1:7" s="8" customFormat="1" ht="15.75" thickBot="1" x14ac:dyDescent="0.3">
      <c r="A22" s="38"/>
      <c r="B22" s="39"/>
      <c r="C22" s="151"/>
      <c r="D22" s="73"/>
      <c r="E22" s="23"/>
      <c r="F22" s="25"/>
      <c r="G22" s="7"/>
    </row>
    <row r="23" spans="1:7" s="8" customFormat="1" x14ac:dyDescent="0.25">
      <c r="A23" s="7"/>
      <c r="B23" s="7"/>
      <c r="C23" s="7"/>
      <c r="D23" s="74"/>
      <c r="E23" s="9"/>
      <c r="F23" s="7"/>
      <c r="G23" s="10"/>
    </row>
    <row r="24" spans="1:7" s="8" customFormat="1" hidden="1" x14ac:dyDescent="0.25">
      <c r="A24" s="7"/>
      <c r="B24" s="7"/>
      <c r="C24" s="7"/>
      <c r="D24" s="74"/>
      <c r="E24" s="9"/>
      <c r="F24" s="7"/>
      <c r="G24" s="10"/>
    </row>
    <row r="25" spans="1:7" s="8" customFormat="1" hidden="1" x14ac:dyDescent="0.25">
      <c r="A25" s="7"/>
      <c r="B25" s="11" t="s">
        <v>36</v>
      </c>
      <c r="C25" s="7"/>
      <c r="D25" s="74"/>
      <c r="E25" s="9"/>
      <c r="F25" s="7"/>
      <c r="G25" s="10"/>
    </row>
    <row r="26" spans="1:7" s="8" customFormat="1" ht="15.75" hidden="1" thickBot="1" x14ac:dyDescent="0.3">
      <c r="A26" s="7"/>
      <c r="B26" s="12" t="s">
        <v>37</v>
      </c>
      <c r="C26" s="7"/>
      <c r="D26" s="74"/>
      <c r="E26" s="9"/>
      <c r="F26" s="7"/>
      <c r="G26" s="10"/>
    </row>
    <row r="27" spans="1:7" s="8" customFormat="1" hidden="1" x14ac:dyDescent="0.25">
      <c r="A27" s="7"/>
      <c r="B27" s="7"/>
      <c r="C27" s="7"/>
      <c r="D27" s="74"/>
      <c r="E27" s="9"/>
      <c r="F27" s="7"/>
      <c r="G27" s="7"/>
    </row>
    <row r="28" spans="1:7" s="8" customFormat="1" hidden="1" x14ac:dyDescent="0.25">
      <c r="A28" s="7"/>
      <c r="B28" s="13" t="s">
        <v>38</v>
      </c>
      <c r="C28" s="7"/>
      <c r="D28" s="74"/>
      <c r="E28" s="9"/>
      <c r="F28" s="7"/>
      <c r="G28" s="7"/>
    </row>
    <row r="29" spans="1:7" s="8" customFormat="1" hidden="1" x14ac:dyDescent="0.25">
      <c r="A29" s="7"/>
      <c r="B29" s="14" t="s">
        <v>39</v>
      </c>
      <c r="C29" s="7"/>
      <c r="D29" s="74"/>
      <c r="E29" s="9"/>
      <c r="F29" s="7"/>
      <c r="G29" s="7"/>
    </row>
    <row r="30" spans="1:7" s="8" customFormat="1" hidden="1" x14ac:dyDescent="0.25">
      <c r="A30" s="7"/>
      <c r="B30" s="14" t="s">
        <v>40</v>
      </c>
      <c r="C30" s="7"/>
      <c r="D30" s="74"/>
      <c r="E30" s="9"/>
      <c r="F30" s="7"/>
      <c r="G30" s="7"/>
    </row>
    <row r="31" spans="1:7" s="8" customFormat="1" hidden="1" x14ac:dyDescent="0.25">
      <c r="A31" s="7"/>
      <c r="B31" s="14" t="s">
        <v>41</v>
      </c>
      <c r="C31" s="7"/>
      <c r="D31" s="74"/>
      <c r="E31" s="9"/>
      <c r="F31" s="7"/>
      <c r="G31" s="7"/>
    </row>
    <row r="32" spans="1:7" s="8" customFormat="1" hidden="1" x14ac:dyDescent="0.25">
      <c r="A32" s="7"/>
      <c r="B32" s="14" t="s">
        <v>42</v>
      </c>
      <c r="C32" s="7"/>
      <c r="D32" s="74"/>
      <c r="E32" s="9"/>
      <c r="F32" s="7"/>
      <c r="G32" s="7"/>
    </row>
    <row r="33" spans="1:7" s="8" customFormat="1" hidden="1" x14ac:dyDescent="0.25">
      <c r="A33" s="7"/>
      <c r="B33" s="14" t="s">
        <v>43</v>
      </c>
      <c r="C33" s="7"/>
      <c r="D33" s="74"/>
      <c r="E33" s="9"/>
      <c r="F33" s="7"/>
      <c r="G33" s="7"/>
    </row>
    <row r="34" spans="1:7" s="8" customFormat="1" hidden="1" x14ac:dyDescent="0.25">
      <c r="A34" s="7"/>
      <c r="B34" s="14" t="s">
        <v>44</v>
      </c>
      <c r="C34" s="7"/>
      <c r="D34" s="74"/>
      <c r="E34" s="9"/>
      <c r="F34" s="7"/>
      <c r="G34" s="7"/>
    </row>
    <row r="35" spans="1:7" s="8" customFormat="1" ht="15.75" hidden="1" thickBot="1" x14ac:dyDescent="0.3">
      <c r="A35" s="7"/>
      <c r="B35" s="15" t="s">
        <v>35</v>
      </c>
      <c r="C35" s="7"/>
      <c r="D35" s="74"/>
      <c r="E35" s="9"/>
      <c r="F35" s="7"/>
      <c r="G35" s="7"/>
    </row>
    <row r="36" spans="1:7" s="8" customFormat="1" hidden="1" x14ac:dyDescent="0.25">
      <c r="A36" s="7"/>
      <c r="B36" s="7"/>
      <c r="C36" s="7"/>
      <c r="D36" s="74"/>
      <c r="E36" s="9"/>
      <c r="F36" s="7"/>
      <c r="G36" s="7"/>
    </row>
    <row r="37" spans="1:7" s="8" customFormat="1" hidden="1" x14ac:dyDescent="0.25">
      <c r="A37" s="7"/>
      <c r="B37" s="16" t="s">
        <v>45</v>
      </c>
      <c r="C37" s="7"/>
      <c r="D37" s="74"/>
      <c r="E37" s="9"/>
      <c r="F37" s="7"/>
      <c r="G37" s="7"/>
    </row>
    <row r="38" spans="1:7" s="8" customFormat="1" hidden="1" x14ac:dyDescent="0.25">
      <c r="A38" s="7"/>
      <c r="B38" s="17" t="s">
        <v>46</v>
      </c>
      <c r="C38" s="7"/>
      <c r="D38" s="74"/>
      <c r="E38" s="9"/>
      <c r="F38" s="7"/>
      <c r="G38" s="7"/>
    </row>
    <row r="39" spans="1:7" s="8" customFormat="1" hidden="1" x14ac:dyDescent="0.25">
      <c r="A39" s="7"/>
      <c r="B39" s="17" t="s">
        <v>47</v>
      </c>
      <c r="C39" s="7"/>
      <c r="D39" s="74"/>
      <c r="E39" s="9"/>
      <c r="F39" s="7"/>
      <c r="G39" s="7"/>
    </row>
    <row r="40" spans="1:7" s="8" customFormat="1" hidden="1" x14ac:dyDescent="0.25">
      <c r="B40" s="17" t="s">
        <v>48</v>
      </c>
      <c r="D40" s="75"/>
      <c r="E40" s="9"/>
      <c r="F40" s="7"/>
      <c r="G40" s="7"/>
    </row>
    <row r="41" spans="1:7" s="8" customFormat="1" ht="15.75" hidden="1" thickBot="1" x14ac:dyDescent="0.3">
      <c r="B41" s="18" t="s">
        <v>49</v>
      </c>
      <c r="D41" s="75"/>
      <c r="E41" s="9"/>
      <c r="F41" s="7"/>
      <c r="G41" s="7"/>
    </row>
    <row r="42" spans="1:7" s="8" customFormat="1" hidden="1" x14ac:dyDescent="0.25">
      <c r="B42" s="7"/>
      <c r="D42" s="75"/>
      <c r="E42" s="9"/>
      <c r="F42" s="7"/>
      <c r="G42" s="7"/>
    </row>
    <row r="43" spans="1:7" s="8" customFormat="1" hidden="1" x14ac:dyDescent="0.25">
      <c r="B43" s="7"/>
      <c r="D43" s="75"/>
      <c r="E43" s="9"/>
      <c r="F43" s="7"/>
      <c r="G43" s="7"/>
    </row>
    <row r="44" spans="1:7" s="8" customFormat="1" hidden="1" x14ac:dyDescent="0.25">
      <c r="B44" s="11">
        <v>1900</v>
      </c>
      <c r="D44" s="75"/>
      <c r="E44" s="9"/>
      <c r="F44" s="7"/>
      <c r="G44" s="7"/>
    </row>
    <row r="45" spans="1:7" s="8" customFormat="1" hidden="1" x14ac:dyDescent="0.25">
      <c r="B45" s="19">
        <v>1901</v>
      </c>
      <c r="D45" s="75"/>
      <c r="E45" s="9"/>
      <c r="F45" s="7"/>
      <c r="G45" s="7"/>
    </row>
    <row r="46" spans="1:7" s="8" customFormat="1" hidden="1" x14ac:dyDescent="0.25">
      <c r="B46" s="19">
        <v>1902</v>
      </c>
      <c r="D46" s="75"/>
      <c r="E46" s="9"/>
      <c r="F46" s="7"/>
      <c r="G46" s="7"/>
    </row>
    <row r="47" spans="1:7" s="8" customFormat="1" hidden="1" x14ac:dyDescent="0.25">
      <c r="B47" s="19">
        <v>1903</v>
      </c>
      <c r="D47" s="75"/>
      <c r="E47" s="9"/>
      <c r="F47" s="7"/>
      <c r="G47" s="7"/>
    </row>
    <row r="48" spans="1:7" s="8" customFormat="1" hidden="1" x14ac:dyDescent="0.25">
      <c r="B48" s="19">
        <v>1904</v>
      </c>
      <c r="D48" s="75"/>
      <c r="E48" s="9"/>
      <c r="F48" s="7"/>
      <c r="G48" s="7"/>
    </row>
    <row r="49" spans="1:7" s="8" customFormat="1" hidden="1" x14ac:dyDescent="0.25">
      <c r="B49" s="19">
        <v>1905</v>
      </c>
      <c r="D49" s="75"/>
      <c r="E49" s="9"/>
      <c r="F49" s="7"/>
      <c r="G49" s="7"/>
    </row>
    <row r="50" spans="1:7" s="8" customFormat="1" hidden="1" x14ac:dyDescent="0.25">
      <c r="B50" s="19">
        <v>1906</v>
      </c>
      <c r="D50" s="75"/>
      <c r="E50" s="9"/>
      <c r="F50" s="7"/>
      <c r="G50" s="7"/>
    </row>
    <row r="51" spans="1:7" s="8" customFormat="1" hidden="1" x14ac:dyDescent="0.25">
      <c r="A51" s="7"/>
      <c r="B51" s="19">
        <v>1907</v>
      </c>
      <c r="C51" s="7"/>
      <c r="D51" s="74"/>
      <c r="E51" s="9"/>
      <c r="F51" s="7"/>
      <c r="G51" s="7"/>
    </row>
    <row r="52" spans="1:7" s="8" customFormat="1" hidden="1" x14ac:dyDescent="0.25">
      <c r="A52" s="7"/>
      <c r="B52" s="19">
        <v>1908</v>
      </c>
      <c r="C52" s="7"/>
      <c r="D52" s="74"/>
      <c r="E52" s="9"/>
      <c r="F52" s="7"/>
      <c r="G52" s="7"/>
    </row>
    <row r="53" spans="1:7" s="8" customFormat="1" hidden="1" x14ac:dyDescent="0.25">
      <c r="A53" s="7"/>
      <c r="B53" s="19">
        <v>1909</v>
      </c>
      <c r="C53" s="7"/>
      <c r="D53" s="74"/>
      <c r="E53" s="9"/>
      <c r="F53" s="7"/>
      <c r="G53" s="7"/>
    </row>
    <row r="54" spans="1:7" s="8" customFormat="1" hidden="1" x14ac:dyDescent="0.25">
      <c r="A54" s="7"/>
      <c r="B54" s="19">
        <v>1910</v>
      </c>
      <c r="C54" s="7"/>
      <c r="D54" s="74"/>
      <c r="E54" s="9"/>
      <c r="F54" s="7"/>
      <c r="G54" s="7"/>
    </row>
    <row r="55" spans="1:7" s="8" customFormat="1" hidden="1" x14ac:dyDescent="0.25">
      <c r="A55" s="7"/>
      <c r="B55" s="19">
        <v>1911</v>
      </c>
      <c r="C55" s="7"/>
      <c r="D55" s="74"/>
      <c r="E55" s="9"/>
      <c r="F55" s="7"/>
      <c r="G55" s="7"/>
    </row>
    <row r="56" spans="1:7" s="8" customFormat="1" hidden="1" x14ac:dyDescent="0.25">
      <c r="A56" s="7"/>
      <c r="B56" s="19">
        <v>1912</v>
      </c>
      <c r="C56" s="7"/>
      <c r="D56" s="74"/>
      <c r="E56" s="9"/>
      <c r="F56" s="7"/>
      <c r="G56" s="7"/>
    </row>
    <row r="57" spans="1:7" s="8" customFormat="1" hidden="1" x14ac:dyDescent="0.25">
      <c r="A57" s="7"/>
      <c r="B57" s="19">
        <v>1913</v>
      </c>
      <c r="C57" s="7"/>
      <c r="D57" s="74"/>
      <c r="E57" s="9"/>
      <c r="F57" s="7"/>
      <c r="G57" s="7"/>
    </row>
    <row r="58" spans="1:7" s="8" customFormat="1" hidden="1" x14ac:dyDescent="0.25">
      <c r="A58" s="7"/>
      <c r="B58" s="19">
        <v>1914</v>
      </c>
      <c r="C58" s="7"/>
      <c r="D58" s="74"/>
      <c r="E58" s="9"/>
      <c r="F58" s="7"/>
      <c r="G58" s="7"/>
    </row>
    <row r="59" spans="1:7" s="8" customFormat="1" hidden="1" x14ac:dyDescent="0.25">
      <c r="A59" s="7"/>
      <c r="B59" s="19">
        <v>1915</v>
      </c>
      <c r="C59" s="7"/>
      <c r="D59" s="74"/>
      <c r="E59" s="9"/>
      <c r="F59" s="7"/>
      <c r="G59" s="7"/>
    </row>
    <row r="60" spans="1:7" s="8" customFormat="1" hidden="1" x14ac:dyDescent="0.25">
      <c r="A60" s="7"/>
      <c r="B60" s="19">
        <v>1916</v>
      </c>
      <c r="C60" s="7"/>
      <c r="D60" s="74"/>
      <c r="E60" s="9"/>
      <c r="F60" s="7"/>
      <c r="G60" s="7"/>
    </row>
    <row r="61" spans="1:7" s="8" customFormat="1" hidden="1" x14ac:dyDescent="0.25">
      <c r="A61" s="7"/>
      <c r="B61" s="19">
        <v>1917</v>
      </c>
      <c r="C61" s="7"/>
      <c r="D61" s="74"/>
      <c r="E61" s="9"/>
      <c r="F61" s="7"/>
      <c r="G61" s="7"/>
    </row>
    <row r="62" spans="1:7" s="8" customFormat="1" hidden="1" x14ac:dyDescent="0.25">
      <c r="A62" s="7"/>
      <c r="B62" s="19">
        <v>1918</v>
      </c>
      <c r="C62" s="7"/>
      <c r="D62" s="74"/>
      <c r="E62" s="9"/>
      <c r="F62" s="7"/>
      <c r="G62" s="7"/>
    </row>
    <row r="63" spans="1:7" s="8" customFormat="1" hidden="1" x14ac:dyDescent="0.25">
      <c r="A63" s="7"/>
      <c r="B63" s="19">
        <v>1919</v>
      </c>
      <c r="C63" s="7"/>
      <c r="D63" s="74"/>
      <c r="E63" s="9"/>
      <c r="F63" s="7"/>
      <c r="G63" s="7"/>
    </row>
    <row r="64" spans="1:7" s="8" customFormat="1" hidden="1" x14ac:dyDescent="0.25">
      <c r="A64" s="7"/>
      <c r="B64" s="19">
        <v>1920</v>
      </c>
      <c r="C64" s="7"/>
      <c r="D64" s="74"/>
      <c r="E64" s="9"/>
      <c r="F64" s="7"/>
      <c r="G64" s="7"/>
    </row>
    <row r="65" spans="1:7" s="8" customFormat="1" hidden="1" x14ac:dyDescent="0.25">
      <c r="A65" s="7"/>
      <c r="B65" s="19">
        <v>1921</v>
      </c>
      <c r="C65" s="7"/>
      <c r="D65" s="74"/>
      <c r="E65" s="9"/>
      <c r="F65" s="7"/>
      <c r="G65" s="7"/>
    </row>
    <row r="66" spans="1:7" s="8" customFormat="1" hidden="1" x14ac:dyDescent="0.25">
      <c r="A66" s="7"/>
      <c r="B66" s="19">
        <v>1922</v>
      </c>
      <c r="C66" s="7"/>
      <c r="D66" s="74"/>
      <c r="E66" s="9"/>
      <c r="F66" s="7"/>
      <c r="G66" s="7"/>
    </row>
    <row r="67" spans="1:7" s="8" customFormat="1" hidden="1" x14ac:dyDescent="0.25">
      <c r="A67" s="7"/>
      <c r="B67" s="19">
        <v>1923</v>
      </c>
      <c r="C67" s="7"/>
      <c r="D67" s="74"/>
      <c r="E67" s="9"/>
      <c r="F67" s="7"/>
      <c r="G67" s="7"/>
    </row>
    <row r="68" spans="1:7" s="8" customFormat="1" hidden="1" x14ac:dyDescent="0.25">
      <c r="A68" s="7"/>
      <c r="B68" s="19">
        <v>1924</v>
      </c>
      <c r="C68" s="7"/>
      <c r="D68" s="74"/>
      <c r="E68" s="9"/>
      <c r="F68" s="7"/>
      <c r="G68" s="7"/>
    </row>
    <row r="69" spans="1:7" s="8" customFormat="1" hidden="1" x14ac:dyDescent="0.25">
      <c r="A69" s="7"/>
      <c r="B69" s="19">
        <v>1925</v>
      </c>
      <c r="C69" s="7"/>
      <c r="D69" s="74"/>
      <c r="E69" s="9"/>
      <c r="F69" s="7"/>
      <c r="G69" s="7"/>
    </row>
    <row r="70" spans="1:7" s="8" customFormat="1" hidden="1" x14ac:dyDescent="0.25">
      <c r="A70" s="7"/>
      <c r="B70" s="19">
        <v>1926</v>
      </c>
      <c r="C70" s="7"/>
      <c r="D70" s="74"/>
      <c r="E70" s="9"/>
      <c r="F70" s="7"/>
      <c r="G70" s="7"/>
    </row>
    <row r="71" spans="1:7" s="8" customFormat="1" hidden="1" x14ac:dyDescent="0.25">
      <c r="A71" s="7"/>
      <c r="B71" s="19">
        <v>1927</v>
      </c>
      <c r="C71" s="7"/>
      <c r="D71" s="74"/>
      <c r="E71" s="9"/>
      <c r="F71" s="7"/>
      <c r="G71" s="7"/>
    </row>
    <row r="72" spans="1:7" s="8" customFormat="1" hidden="1" x14ac:dyDescent="0.25">
      <c r="A72" s="7"/>
      <c r="B72" s="19">
        <v>1928</v>
      </c>
      <c r="C72" s="7"/>
      <c r="D72" s="74"/>
      <c r="E72" s="9"/>
      <c r="F72" s="7"/>
      <c r="G72" s="7"/>
    </row>
    <row r="73" spans="1:7" s="8" customFormat="1" hidden="1" x14ac:dyDescent="0.25">
      <c r="A73" s="7"/>
      <c r="B73" s="19">
        <v>1929</v>
      </c>
      <c r="C73" s="7"/>
      <c r="D73" s="74"/>
      <c r="E73" s="9"/>
      <c r="F73" s="7"/>
      <c r="G73" s="7"/>
    </row>
    <row r="74" spans="1:7" s="8" customFormat="1" hidden="1" x14ac:dyDescent="0.25">
      <c r="A74" s="7"/>
      <c r="B74" s="19">
        <v>1930</v>
      </c>
      <c r="C74" s="7"/>
      <c r="D74" s="74"/>
      <c r="E74" s="9"/>
      <c r="F74" s="7"/>
      <c r="G74" s="7"/>
    </row>
    <row r="75" spans="1:7" s="8" customFormat="1" hidden="1" x14ac:dyDescent="0.25">
      <c r="A75" s="7"/>
      <c r="B75" s="19">
        <v>1931</v>
      </c>
      <c r="C75" s="7"/>
      <c r="D75" s="74"/>
      <c r="E75" s="9"/>
      <c r="F75" s="7"/>
      <c r="G75" s="7"/>
    </row>
    <row r="76" spans="1:7" s="8" customFormat="1" hidden="1" x14ac:dyDescent="0.25">
      <c r="A76" s="7"/>
      <c r="B76" s="19">
        <v>1932</v>
      </c>
      <c r="C76" s="7"/>
      <c r="D76" s="74"/>
      <c r="E76" s="9"/>
      <c r="F76" s="7"/>
      <c r="G76" s="7"/>
    </row>
    <row r="77" spans="1:7" s="8" customFormat="1" hidden="1" x14ac:dyDescent="0.25">
      <c r="A77" s="7"/>
      <c r="B77" s="19">
        <v>1933</v>
      </c>
      <c r="C77" s="7"/>
      <c r="D77" s="74"/>
      <c r="E77" s="9"/>
      <c r="F77" s="7"/>
      <c r="G77" s="7"/>
    </row>
    <row r="78" spans="1:7" s="8" customFormat="1" hidden="1" x14ac:dyDescent="0.25">
      <c r="A78" s="7"/>
      <c r="B78" s="19">
        <v>1934</v>
      </c>
      <c r="C78" s="7"/>
      <c r="D78" s="74"/>
      <c r="E78" s="9"/>
      <c r="F78" s="7"/>
      <c r="G78" s="7"/>
    </row>
    <row r="79" spans="1:7" s="8" customFormat="1" hidden="1" x14ac:dyDescent="0.25">
      <c r="A79" s="7"/>
      <c r="B79" s="19">
        <v>1935</v>
      </c>
      <c r="C79" s="7"/>
      <c r="D79" s="74"/>
      <c r="E79" s="9"/>
      <c r="F79" s="7"/>
      <c r="G79" s="7"/>
    </row>
    <row r="80" spans="1:7" s="8" customFormat="1" hidden="1" x14ac:dyDescent="0.25">
      <c r="A80" s="7"/>
      <c r="B80" s="19">
        <v>1936</v>
      </c>
      <c r="C80" s="7"/>
      <c r="D80" s="74"/>
      <c r="E80" s="9"/>
      <c r="F80" s="7"/>
      <c r="G80" s="7"/>
    </row>
    <row r="81" spans="1:7" s="8" customFormat="1" hidden="1" x14ac:dyDescent="0.25">
      <c r="A81" s="7"/>
      <c r="B81" s="19">
        <v>1937</v>
      </c>
      <c r="C81" s="7"/>
      <c r="D81" s="74"/>
      <c r="E81" s="9"/>
      <c r="F81" s="7"/>
      <c r="G81" s="7"/>
    </row>
    <row r="82" spans="1:7" s="8" customFormat="1" hidden="1" x14ac:dyDescent="0.25">
      <c r="A82" s="7"/>
      <c r="B82" s="19">
        <v>1938</v>
      </c>
      <c r="C82" s="7"/>
      <c r="D82" s="74"/>
      <c r="E82" s="9"/>
      <c r="F82" s="7"/>
      <c r="G82" s="7"/>
    </row>
    <row r="83" spans="1:7" s="8" customFormat="1" hidden="1" x14ac:dyDescent="0.25">
      <c r="A83" s="7"/>
      <c r="B83" s="19">
        <v>1939</v>
      </c>
      <c r="C83" s="7"/>
      <c r="D83" s="74"/>
      <c r="E83" s="9"/>
      <c r="F83" s="7"/>
      <c r="G83" s="7"/>
    </row>
    <row r="84" spans="1:7" s="8" customFormat="1" hidden="1" x14ac:dyDescent="0.25">
      <c r="A84" s="7"/>
      <c r="B84" s="19">
        <v>1940</v>
      </c>
      <c r="C84" s="7"/>
      <c r="D84" s="74"/>
      <c r="E84" s="9"/>
      <c r="F84" s="7"/>
      <c r="G84" s="7"/>
    </row>
    <row r="85" spans="1:7" s="8" customFormat="1" hidden="1" x14ac:dyDescent="0.25">
      <c r="A85" s="7"/>
      <c r="B85" s="19">
        <v>1941</v>
      </c>
      <c r="C85" s="7"/>
      <c r="D85" s="74"/>
      <c r="E85" s="9"/>
      <c r="F85" s="7"/>
      <c r="G85" s="7"/>
    </row>
    <row r="86" spans="1:7" s="8" customFormat="1" hidden="1" x14ac:dyDescent="0.25">
      <c r="A86" s="7"/>
      <c r="B86" s="19">
        <v>1942</v>
      </c>
      <c r="C86" s="7"/>
      <c r="D86" s="74"/>
      <c r="E86" s="9"/>
      <c r="F86" s="7"/>
      <c r="G86" s="7"/>
    </row>
    <row r="87" spans="1:7" s="8" customFormat="1" hidden="1" x14ac:dyDescent="0.25">
      <c r="A87" s="7"/>
      <c r="B87" s="19">
        <v>1943</v>
      </c>
      <c r="C87" s="7"/>
      <c r="D87" s="74"/>
      <c r="E87" s="9"/>
      <c r="F87" s="7"/>
      <c r="G87" s="7"/>
    </row>
    <row r="88" spans="1:7" s="8" customFormat="1" hidden="1" x14ac:dyDescent="0.25">
      <c r="A88" s="7"/>
      <c r="B88" s="19">
        <v>1944</v>
      </c>
      <c r="C88" s="7"/>
      <c r="D88" s="74"/>
      <c r="E88" s="9"/>
      <c r="F88" s="7"/>
      <c r="G88" s="7"/>
    </row>
    <row r="89" spans="1:7" s="8" customFormat="1" hidden="1" x14ac:dyDescent="0.25">
      <c r="A89" s="7"/>
      <c r="B89" s="19">
        <v>1945</v>
      </c>
      <c r="C89" s="7"/>
      <c r="D89" s="74"/>
      <c r="E89" s="9"/>
      <c r="F89" s="7"/>
      <c r="G89" s="7"/>
    </row>
    <row r="90" spans="1:7" s="8" customFormat="1" hidden="1" x14ac:dyDescent="0.25">
      <c r="A90" s="7"/>
      <c r="B90" s="19">
        <v>1946</v>
      </c>
      <c r="C90" s="7"/>
      <c r="D90" s="74"/>
      <c r="E90" s="9"/>
      <c r="F90" s="7"/>
      <c r="G90" s="7"/>
    </row>
    <row r="91" spans="1:7" s="8" customFormat="1" hidden="1" x14ac:dyDescent="0.25">
      <c r="A91" s="7"/>
      <c r="B91" s="19">
        <v>1947</v>
      </c>
      <c r="C91" s="7"/>
      <c r="D91" s="74"/>
      <c r="E91" s="9"/>
      <c r="F91" s="7"/>
      <c r="G91" s="7"/>
    </row>
    <row r="92" spans="1:7" s="8" customFormat="1" hidden="1" x14ac:dyDescent="0.25">
      <c r="A92" s="7"/>
      <c r="B92" s="19">
        <v>1948</v>
      </c>
      <c r="C92" s="7"/>
      <c r="D92" s="74"/>
      <c r="E92" s="9"/>
      <c r="F92" s="7"/>
      <c r="G92" s="7"/>
    </row>
    <row r="93" spans="1:7" s="8" customFormat="1" hidden="1" x14ac:dyDescent="0.25">
      <c r="A93" s="7"/>
      <c r="B93" s="19">
        <v>1949</v>
      </c>
      <c r="C93" s="7"/>
      <c r="D93" s="74"/>
      <c r="E93" s="9"/>
      <c r="F93" s="7"/>
      <c r="G93" s="7"/>
    </row>
    <row r="94" spans="1:7" s="8" customFormat="1" hidden="1" x14ac:dyDescent="0.25">
      <c r="A94" s="7"/>
      <c r="B94" s="19">
        <v>1950</v>
      </c>
      <c r="C94" s="7"/>
      <c r="D94" s="74"/>
      <c r="E94" s="9"/>
      <c r="F94" s="7"/>
      <c r="G94" s="7"/>
    </row>
    <row r="95" spans="1:7" s="8" customFormat="1" hidden="1" x14ac:dyDescent="0.25">
      <c r="A95" s="7"/>
      <c r="B95" s="19">
        <v>1951</v>
      </c>
      <c r="C95" s="7"/>
      <c r="D95" s="74"/>
      <c r="E95" s="9"/>
      <c r="F95" s="7"/>
      <c r="G95" s="7"/>
    </row>
    <row r="96" spans="1:7" s="8" customFormat="1" hidden="1" x14ac:dyDescent="0.25">
      <c r="A96" s="7"/>
      <c r="B96" s="19">
        <v>1952</v>
      </c>
      <c r="C96" s="7"/>
      <c r="D96" s="74"/>
      <c r="E96" s="9"/>
      <c r="F96" s="7"/>
      <c r="G96" s="7"/>
    </row>
    <row r="97" spans="1:7" s="8" customFormat="1" hidden="1" x14ac:dyDescent="0.25">
      <c r="A97" s="7"/>
      <c r="B97" s="19">
        <v>1953</v>
      </c>
      <c r="C97" s="7"/>
      <c r="D97" s="74"/>
      <c r="E97" s="9"/>
      <c r="F97" s="7"/>
      <c r="G97" s="7"/>
    </row>
    <row r="98" spans="1:7" s="8" customFormat="1" hidden="1" x14ac:dyDescent="0.25">
      <c r="A98" s="7"/>
      <c r="B98" s="19">
        <v>1954</v>
      </c>
      <c r="C98" s="7"/>
      <c r="D98" s="74"/>
      <c r="E98" s="9"/>
      <c r="F98" s="7"/>
      <c r="G98" s="7"/>
    </row>
    <row r="99" spans="1:7" s="8" customFormat="1" hidden="1" x14ac:dyDescent="0.25">
      <c r="A99" s="7"/>
      <c r="B99" s="19">
        <v>1955</v>
      </c>
      <c r="C99" s="7"/>
      <c r="D99" s="74"/>
      <c r="E99" s="9"/>
      <c r="F99" s="7"/>
      <c r="G99" s="7"/>
    </row>
    <row r="100" spans="1:7" s="8" customFormat="1" hidden="1" x14ac:dyDescent="0.25">
      <c r="A100" s="7"/>
      <c r="B100" s="19">
        <v>1956</v>
      </c>
      <c r="C100" s="7"/>
      <c r="D100" s="74"/>
      <c r="E100" s="9"/>
      <c r="F100" s="7"/>
      <c r="G100" s="7"/>
    </row>
    <row r="101" spans="1:7" s="8" customFormat="1" hidden="1" x14ac:dyDescent="0.25">
      <c r="A101" s="7"/>
      <c r="B101" s="19">
        <v>1957</v>
      </c>
      <c r="C101" s="7"/>
      <c r="D101" s="74"/>
      <c r="E101" s="9"/>
      <c r="F101" s="7"/>
      <c r="G101" s="7"/>
    </row>
    <row r="102" spans="1:7" s="8" customFormat="1" hidden="1" x14ac:dyDescent="0.25">
      <c r="A102" s="7"/>
      <c r="B102" s="19">
        <v>1958</v>
      </c>
      <c r="C102" s="7"/>
      <c r="D102" s="74"/>
      <c r="E102" s="9"/>
      <c r="F102" s="7"/>
      <c r="G102" s="7"/>
    </row>
    <row r="103" spans="1:7" s="8" customFormat="1" hidden="1" x14ac:dyDescent="0.25">
      <c r="A103" s="7"/>
      <c r="B103" s="19">
        <v>1959</v>
      </c>
      <c r="C103" s="7"/>
      <c r="D103" s="74"/>
      <c r="E103" s="9"/>
      <c r="F103" s="7"/>
      <c r="G103" s="7"/>
    </row>
    <row r="104" spans="1:7" s="8" customFormat="1" hidden="1" x14ac:dyDescent="0.25">
      <c r="A104" s="7"/>
      <c r="B104" s="19">
        <v>1960</v>
      </c>
      <c r="C104" s="7"/>
      <c r="D104" s="74"/>
      <c r="E104" s="9"/>
      <c r="F104" s="7"/>
      <c r="G104" s="7"/>
    </row>
    <row r="105" spans="1:7" s="8" customFormat="1" hidden="1" x14ac:dyDescent="0.25">
      <c r="A105" s="7"/>
      <c r="B105" s="19">
        <v>1961</v>
      </c>
      <c r="C105" s="7"/>
      <c r="D105" s="74"/>
      <c r="E105" s="9"/>
      <c r="F105" s="7"/>
      <c r="G105" s="7"/>
    </row>
    <row r="106" spans="1:7" s="8" customFormat="1" hidden="1" x14ac:dyDescent="0.25">
      <c r="A106" s="7"/>
      <c r="B106" s="19">
        <v>1962</v>
      </c>
      <c r="C106" s="7"/>
      <c r="D106" s="74"/>
      <c r="E106" s="9"/>
      <c r="F106" s="7"/>
      <c r="G106" s="7"/>
    </row>
    <row r="107" spans="1:7" s="8" customFormat="1" hidden="1" x14ac:dyDescent="0.25">
      <c r="A107" s="7"/>
      <c r="B107" s="19">
        <v>1963</v>
      </c>
      <c r="C107" s="7"/>
      <c r="D107" s="74"/>
      <c r="E107" s="9"/>
      <c r="F107" s="7"/>
      <c r="G107" s="7"/>
    </row>
    <row r="108" spans="1:7" s="8" customFormat="1" hidden="1" x14ac:dyDescent="0.25">
      <c r="A108" s="7"/>
      <c r="B108" s="19">
        <v>1964</v>
      </c>
      <c r="C108" s="7"/>
      <c r="D108" s="74"/>
      <c r="E108" s="9"/>
      <c r="F108" s="7"/>
      <c r="G108" s="7"/>
    </row>
    <row r="109" spans="1:7" s="8" customFormat="1" hidden="1" x14ac:dyDescent="0.25">
      <c r="A109" s="7"/>
      <c r="B109" s="19">
        <v>1965</v>
      </c>
      <c r="C109" s="7"/>
      <c r="D109" s="74"/>
      <c r="E109" s="9"/>
      <c r="F109" s="7"/>
      <c r="G109" s="7"/>
    </row>
    <row r="110" spans="1:7" s="8" customFormat="1" hidden="1" x14ac:dyDescent="0.25">
      <c r="A110" s="7"/>
      <c r="B110" s="19">
        <v>1966</v>
      </c>
      <c r="C110" s="7"/>
      <c r="D110" s="74"/>
      <c r="E110" s="9"/>
      <c r="F110" s="7"/>
      <c r="G110" s="7"/>
    </row>
    <row r="111" spans="1:7" s="8" customFormat="1" hidden="1" x14ac:dyDescent="0.25">
      <c r="A111" s="7"/>
      <c r="B111" s="19">
        <v>1967</v>
      </c>
      <c r="C111" s="7"/>
      <c r="D111" s="74"/>
      <c r="E111" s="9"/>
      <c r="F111" s="7"/>
      <c r="G111" s="7"/>
    </row>
    <row r="112" spans="1:7" s="8" customFormat="1" hidden="1" x14ac:dyDescent="0.25">
      <c r="A112" s="7"/>
      <c r="B112" s="19">
        <v>1968</v>
      </c>
      <c r="C112" s="7"/>
      <c r="D112" s="74"/>
      <c r="E112" s="9"/>
      <c r="F112" s="7"/>
      <c r="G112" s="7"/>
    </row>
    <row r="113" spans="1:7" s="8" customFormat="1" hidden="1" x14ac:dyDescent="0.25">
      <c r="A113" s="7"/>
      <c r="B113" s="19">
        <v>1969</v>
      </c>
      <c r="C113" s="7"/>
      <c r="D113" s="74"/>
      <c r="E113" s="9"/>
      <c r="F113" s="7"/>
      <c r="G113" s="7"/>
    </row>
    <row r="114" spans="1:7" s="8" customFormat="1" hidden="1" x14ac:dyDescent="0.25">
      <c r="A114" s="7"/>
      <c r="B114" s="19">
        <v>1970</v>
      </c>
      <c r="C114" s="7"/>
      <c r="D114" s="74"/>
      <c r="E114" s="9"/>
      <c r="F114" s="7"/>
      <c r="G114" s="7"/>
    </row>
    <row r="115" spans="1:7" s="8" customFormat="1" hidden="1" x14ac:dyDescent="0.25">
      <c r="A115" s="7"/>
      <c r="B115" s="19">
        <v>1971</v>
      </c>
      <c r="C115" s="7"/>
      <c r="D115" s="74"/>
      <c r="E115" s="9"/>
      <c r="F115" s="7"/>
      <c r="G115" s="7"/>
    </row>
    <row r="116" spans="1:7" s="8" customFormat="1" hidden="1" x14ac:dyDescent="0.25">
      <c r="A116" s="7"/>
      <c r="B116" s="19">
        <v>1972</v>
      </c>
      <c r="C116" s="7"/>
      <c r="D116" s="74"/>
      <c r="E116" s="9"/>
      <c r="F116" s="7"/>
      <c r="G116" s="7"/>
    </row>
    <row r="117" spans="1:7" s="8" customFormat="1" hidden="1" x14ac:dyDescent="0.25">
      <c r="A117" s="7"/>
      <c r="B117" s="19">
        <v>1973</v>
      </c>
      <c r="C117" s="7"/>
      <c r="D117" s="74"/>
      <c r="E117" s="9"/>
      <c r="F117" s="7"/>
      <c r="G117" s="7"/>
    </row>
    <row r="118" spans="1:7" s="8" customFormat="1" hidden="1" x14ac:dyDescent="0.25">
      <c r="A118" s="7"/>
      <c r="B118" s="19">
        <v>1974</v>
      </c>
      <c r="C118" s="7"/>
      <c r="D118" s="74"/>
      <c r="E118" s="9"/>
      <c r="F118" s="7"/>
      <c r="G118" s="7"/>
    </row>
    <row r="119" spans="1:7" s="8" customFormat="1" hidden="1" x14ac:dyDescent="0.25">
      <c r="A119" s="7"/>
      <c r="B119" s="19">
        <v>1975</v>
      </c>
      <c r="C119" s="7"/>
      <c r="D119" s="74"/>
      <c r="E119" s="9"/>
      <c r="F119" s="7"/>
      <c r="G119" s="7"/>
    </row>
    <row r="120" spans="1:7" s="8" customFormat="1" hidden="1" x14ac:dyDescent="0.25">
      <c r="A120" s="7"/>
      <c r="B120" s="19">
        <v>1976</v>
      </c>
      <c r="C120" s="7"/>
      <c r="D120" s="74"/>
      <c r="E120" s="9"/>
      <c r="F120" s="7"/>
      <c r="G120" s="7"/>
    </row>
    <row r="121" spans="1:7" s="8" customFormat="1" hidden="1" x14ac:dyDescent="0.25">
      <c r="A121" s="7"/>
      <c r="B121" s="19">
        <v>1977</v>
      </c>
      <c r="C121" s="7"/>
      <c r="D121" s="74"/>
      <c r="E121" s="9"/>
      <c r="F121" s="7"/>
      <c r="G121" s="7"/>
    </row>
    <row r="122" spans="1:7" s="8" customFormat="1" hidden="1" x14ac:dyDescent="0.25">
      <c r="A122" s="7"/>
      <c r="B122" s="19">
        <v>1978</v>
      </c>
      <c r="C122" s="7"/>
      <c r="D122" s="74"/>
      <c r="E122" s="9"/>
      <c r="F122" s="7"/>
      <c r="G122" s="7"/>
    </row>
    <row r="123" spans="1:7" s="8" customFormat="1" hidden="1" x14ac:dyDescent="0.25">
      <c r="A123" s="7"/>
      <c r="B123" s="19">
        <v>1979</v>
      </c>
      <c r="C123" s="7"/>
      <c r="D123" s="74"/>
      <c r="E123" s="9"/>
      <c r="F123" s="7"/>
      <c r="G123" s="7"/>
    </row>
    <row r="124" spans="1:7" s="8" customFormat="1" hidden="1" x14ac:dyDescent="0.25">
      <c r="A124" s="7"/>
      <c r="B124" s="19">
        <v>1980</v>
      </c>
      <c r="C124" s="7"/>
      <c r="D124" s="74"/>
      <c r="E124" s="9"/>
      <c r="F124" s="7"/>
      <c r="G124" s="7"/>
    </row>
    <row r="125" spans="1:7" s="8" customFormat="1" hidden="1" x14ac:dyDescent="0.25">
      <c r="A125" s="7"/>
      <c r="B125" s="19">
        <v>1981</v>
      </c>
      <c r="C125" s="7"/>
      <c r="D125" s="74"/>
      <c r="E125" s="9"/>
      <c r="F125" s="7"/>
      <c r="G125" s="7"/>
    </row>
    <row r="126" spans="1:7" s="8" customFormat="1" hidden="1" x14ac:dyDescent="0.25">
      <c r="A126" s="7"/>
      <c r="B126" s="19">
        <v>1982</v>
      </c>
      <c r="C126" s="7"/>
      <c r="D126" s="74"/>
      <c r="E126" s="9"/>
      <c r="F126" s="7"/>
      <c r="G126" s="7"/>
    </row>
    <row r="127" spans="1:7" s="8" customFormat="1" hidden="1" x14ac:dyDescent="0.25">
      <c r="A127" s="7"/>
      <c r="B127" s="19">
        <v>1983</v>
      </c>
      <c r="C127" s="7"/>
      <c r="D127" s="74"/>
      <c r="E127" s="9"/>
      <c r="F127" s="7"/>
      <c r="G127" s="7"/>
    </row>
    <row r="128" spans="1:7" s="8" customFormat="1" hidden="1" x14ac:dyDescent="0.25">
      <c r="A128" s="7"/>
      <c r="B128" s="19">
        <v>1984</v>
      </c>
      <c r="C128" s="7"/>
      <c r="D128" s="74"/>
      <c r="E128" s="9"/>
      <c r="F128" s="7"/>
      <c r="G128" s="7"/>
    </row>
    <row r="129" spans="1:7" s="8" customFormat="1" hidden="1" x14ac:dyDescent="0.25">
      <c r="A129" s="7"/>
      <c r="B129" s="19">
        <v>1985</v>
      </c>
      <c r="C129" s="7"/>
      <c r="D129" s="74"/>
      <c r="E129" s="9"/>
      <c r="F129" s="7"/>
      <c r="G129" s="7"/>
    </row>
    <row r="130" spans="1:7" s="8" customFormat="1" hidden="1" x14ac:dyDescent="0.25">
      <c r="A130" s="7"/>
      <c r="B130" s="19">
        <v>1986</v>
      </c>
      <c r="C130" s="7"/>
      <c r="D130" s="74"/>
      <c r="E130" s="9"/>
      <c r="F130" s="7"/>
      <c r="G130" s="7"/>
    </row>
    <row r="131" spans="1:7" s="8" customFormat="1" hidden="1" x14ac:dyDescent="0.25">
      <c r="A131" s="7"/>
      <c r="B131" s="19">
        <v>1987</v>
      </c>
      <c r="C131" s="7"/>
      <c r="D131" s="74"/>
      <c r="E131" s="9"/>
      <c r="F131" s="7"/>
      <c r="G131" s="7"/>
    </row>
    <row r="132" spans="1:7" s="8" customFormat="1" hidden="1" x14ac:dyDescent="0.25">
      <c r="A132" s="7"/>
      <c r="B132" s="19">
        <v>1988</v>
      </c>
      <c r="C132" s="7"/>
      <c r="D132" s="74"/>
      <c r="E132" s="9"/>
      <c r="F132" s="7"/>
      <c r="G132" s="7"/>
    </row>
    <row r="133" spans="1:7" s="8" customFormat="1" hidden="1" x14ac:dyDescent="0.25">
      <c r="A133" s="7"/>
      <c r="B133" s="19">
        <v>1989</v>
      </c>
      <c r="C133" s="7"/>
      <c r="D133" s="74"/>
      <c r="E133" s="9"/>
      <c r="F133" s="7"/>
      <c r="G133" s="7"/>
    </row>
    <row r="134" spans="1:7" s="8" customFormat="1" hidden="1" x14ac:dyDescent="0.25">
      <c r="A134" s="7"/>
      <c r="B134" s="19">
        <v>1990</v>
      </c>
      <c r="C134" s="7"/>
      <c r="D134" s="74"/>
      <c r="E134" s="9"/>
      <c r="F134" s="7"/>
      <c r="G134" s="7"/>
    </row>
    <row r="135" spans="1:7" s="8" customFormat="1" hidden="1" x14ac:dyDescent="0.25">
      <c r="A135" s="7"/>
      <c r="B135" s="19">
        <v>1991</v>
      </c>
      <c r="C135" s="7"/>
      <c r="D135" s="74"/>
      <c r="E135" s="9"/>
      <c r="F135" s="7"/>
      <c r="G135" s="7"/>
    </row>
    <row r="136" spans="1:7" s="8" customFormat="1" hidden="1" x14ac:dyDescent="0.25">
      <c r="A136" s="7"/>
      <c r="B136" s="19">
        <v>1992</v>
      </c>
      <c r="C136" s="7"/>
      <c r="D136" s="74"/>
      <c r="E136" s="9"/>
      <c r="F136" s="7"/>
      <c r="G136" s="7"/>
    </row>
    <row r="137" spans="1:7" s="8" customFormat="1" hidden="1" x14ac:dyDescent="0.25">
      <c r="A137" s="7"/>
      <c r="B137" s="19">
        <v>1993</v>
      </c>
      <c r="C137" s="7"/>
      <c r="D137" s="74"/>
      <c r="E137" s="9"/>
      <c r="F137" s="7"/>
      <c r="G137" s="7"/>
    </row>
    <row r="138" spans="1:7" s="8" customFormat="1" hidden="1" x14ac:dyDescent="0.25">
      <c r="A138" s="7"/>
      <c r="B138" s="19">
        <v>1994</v>
      </c>
      <c r="C138" s="7"/>
      <c r="D138" s="74"/>
      <c r="E138" s="9"/>
      <c r="F138" s="7"/>
      <c r="G138" s="7"/>
    </row>
    <row r="139" spans="1:7" s="8" customFormat="1" hidden="1" x14ac:dyDescent="0.25">
      <c r="A139" s="7"/>
      <c r="B139" s="19">
        <v>1995</v>
      </c>
      <c r="C139" s="7"/>
      <c r="D139" s="74"/>
      <c r="E139" s="9"/>
      <c r="F139" s="7"/>
      <c r="G139" s="7"/>
    </row>
    <row r="140" spans="1:7" s="8" customFormat="1" hidden="1" x14ac:dyDescent="0.25">
      <c r="A140" s="7"/>
      <c r="B140" s="19">
        <v>1996</v>
      </c>
      <c r="C140" s="7"/>
      <c r="D140" s="74"/>
      <c r="E140" s="9"/>
      <c r="F140" s="7"/>
      <c r="G140" s="7"/>
    </row>
    <row r="141" spans="1:7" s="8" customFormat="1" hidden="1" x14ac:dyDescent="0.25">
      <c r="A141" s="7"/>
      <c r="B141" s="19">
        <v>1997</v>
      </c>
      <c r="C141" s="7"/>
      <c r="D141" s="74"/>
      <c r="E141" s="9"/>
      <c r="F141" s="7"/>
      <c r="G141" s="7"/>
    </row>
    <row r="142" spans="1:7" s="8" customFormat="1" hidden="1" x14ac:dyDescent="0.25">
      <c r="A142" s="7"/>
      <c r="B142" s="19">
        <v>1998</v>
      </c>
      <c r="C142" s="7"/>
      <c r="D142" s="74"/>
      <c r="E142" s="9"/>
      <c r="F142" s="7"/>
      <c r="G142" s="7"/>
    </row>
    <row r="143" spans="1:7" s="8" customFormat="1" hidden="1" x14ac:dyDescent="0.25">
      <c r="A143" s="7"/>
      <c r="B143" s="19">
        <v>1999</v>
      </c>
      <c r="C143" s="7"/>
      <c r="D143" s="74"/>
      <c r="E143" s="9"/>
      <c r="F143" s="7"/>
      <c r="G143" s="7"/>
    </row>
    <row r="144" spans="1:7" s="8" customFormat="1" hidden="1" x14ac:dyDescent="0.25">
      <c r="A144" s="7"/>
      <c r="B144" s="19">
        <v>2000</v>
      </c>
      <c r="C144" s="7"/>
      <c r="D144" s="74"/>
      <c r="E144" s="9"/>
      <c r="F144" s="7"/>
      <c r="G144" s="7"/>
    </row>
    <row r="145" spans="1:7" s="8" customFormat="1" hidden="1" x14ac:dyDescent="0.25">
      <c r="A145" s="7"/>
      <c r="B145" s="19">
        <v>2001</v>
      </c>
      <c r="C145" s="7"/>
      <c r="D145" s="74"/>
      <c r="E145" s="9"/>
      <c r="F145" s="7"/>
      <c r="G145" s="7"/>
    </row>
    <row r="146" spans="1:7" s="8" customFormat="1" hidden="1" x14ac:dyDescent="0.25">
      <c r="A146" s="7"/>
      <c r="B146" s="19">
        <v>2002</v>
      </c>
      <c r="C146" s="7"/>
      <c r="D146" s="74"/>
      <c r="E146" s="9"/>
      <c r="F146" s="7"/>
      <c r="G146" s="7"/>
    </row>
    <row r="147" spans="1:7" s="8" customFormat="1" hidden="1" x14ac:dyDescent="0.25">
      <c r="A147" s="7"/>
      <c r="B147" s="19">
        <v>2003</v>
      </c>
      <c r="C147" s="7"/>
      <c r="D147" s="74"/>
      <c r="E147" s="9"/>
      <c r="F147" s="7"/>
      <c r="G147" s="7"/>
    </row>
    <row r="148" spans="1:7" s="8" customFormat="1" hidden="1" x14ac:dyDescent="0.25">
      <c r="A148" s="7"/>
      <c r="B148" s="19">
        <v>2004</v>
      </c>
      <c r="C148" s="7"/>
      <c r="D148" s="74"/>
      <c r="E148" s="9"/>
      <c r="F148" s="7"/>
      <c r="G148" s="7"/>
    </row>
    <row r="149" spans="1:7" s="8" customFormat="1" hidden="1" x14ac:dyDescent="0.25">
      <c r="A149" s="7"/>
      <c r="B149" s="19">
        <v>2005</v>
      </c>
      <c r="C149" s="7"/>
      <c r="D149" s="74"/>
      <c r="E149" s="9"/>
      <c r="F149" s="7"/>
      <c r="G149" s="7"/>
    </row>
    <row r="150" spans="1:7" s="8" customFormat="1" hidden="1" x14ac:dyDescent="0.25">
      <c r="A150" s="7"/>
      <c r="B150" s="19">
        <v>2006</v>
      </c>
      <c r="C150" s="7"/>
      <c r="D150" s="74"/>
      <c r="E150" s="9"/>
      <c r="F150" s="7"/>
      <c r="G150" s="7"/>
    </row>
    <row r="151" spans="1:7" s="8" customFormat="1" hidden="1" x14ac:dyDescent="0.25">
      <c r="A151" s="7"/>
      <c r="B151" s="19">
        <v>2007</v>
      </c>
      <c r="C151" s="7"/>
      <c r="D151" s="74"/>
      <c r="E151" s="9"/>
      <c r="F151" s="7"/>
      <c r="G151" s="7"/>
    </row>
    <row r="152" spans="1:7" s="8" customFormat="1" hidden="1" x14ac:dyDescent="0.25">
      <c r="A152" s="7"/>
      <c r="B152" s="19">
        <v>2008</v>
      </c>
      <c r="C152" s="7"/>
      <c r="D152" s="74"/>
      <c r="E152" s="9"/>
      <c r="F152" s="7"/>
      <c r="G152" s="7"/>
    </row>
    <row r="153" spans="1:7" s="8" customFormat="1" hidden="1" x14ac:dyDescent="0.25">
      <c r="A153" s="7"/>
      <c r="B153" s="19">
        <v>2009</v>
      </c>
      <c r="C153" s="7"/>
      <c r="D153" s="74"/>
      <c r="E153" s="9"/>
      <c r="F153" s="7"/>
      <c r="G153" s="7"/>
    </row>
    <row r="154" spans="1:7" s="8" customFormat="1" hidden="1" x14ac:dyDescent="0.25">
      <c r="A154" s="7"/>
      <c r="B154" s="19">
        <v>2010</v>
      </c>
      <c r="C154" s="7"/>
      <c r="D154" s="74"/>
      <c r="E154" s="9"/>
      <c r="F154" s="7"/>
      <c r="G154" s="7"/>
    </row>
    <row r="155" spans="1:7" s="8" customFormat="1" hidden="1" x14ac:dyDescent="0.25">
      <c r="A155" s="7"/>
      <c r="B155" s="19">
        <v>2011</v>
      </c>
      <c r="C155" s="7"/>
      <c r="D155" s="74"/>
      <c r="E155" s="9"/>
      <c r="F155" s="7"/>
      <c r="G155" s="7"/>
    </row>
    <row r="156" spans="1:7" s="8" customFormat="1" hidden="1" x14ac:dyDescent="0.25">
      <c r="A156" s="7"/>
      <c r="B156" s="19">
        <v>2012</v>
      </c>
      <c r="C156" s="7"/>
      <c r="D156" s="74"/>
      <c r="E156" s="9"/>
      <c r="F156" s="7"/>
      <c r="G156" s="7"/>
    </row>
    <row r="157" spans="1:7" s="8" customFormat="1" hidden="1" x14ac:dyDescent="0.25">
      <c r="A157" s="7"/>
      <c r="B157" s="19">
        <v>2013</v>
      </c>
      <c r="C157" s="7"/>
      <c r="D157" s="74"/>
      <c r="E157" s="9"/>
      <c r="F157" s="7"/>
      <c r="G157" s="7"/>
    </row>
    <row r="158" spans="1:7" s="8" customFormat="1" hidden="1" x14ac:dyDescent="0.25">
      <c r="A158" s="7"/>
      <c r="B158" s="19">
        <v>2014</v>
      </c>
      <c r="C158" s="7"/>
      <c r="D158" s="74"/>
      <c r="E158" s="9"/>
      <c r="F158" s="7"/>
      <c r="G158" s="7"/>
    </row>
    <row r="159" spans="1:7" s="8" customFormat="1" hidden="1" x14ac:dyDescent="0.25">
      <c r="A159" s="7"/>
      <c r="B159" s="19">
        <v>2015</v>
      </c>
      <c r="C159" s="7"/>
      <c r="D159" s="74"/>
      <c r="E159" s="9"/>
      <c r="F159" s="7"/>
      <c r="G159" s="7"/>
    </row>
    <row r="160" spans="1:7" s="8" customFormat="1" hidden="1" x14ac:dyDescent="0.25">
      <c r="A160" s="7"/>
      <c r="B160" s="19">
        <v>2016</v>
      </c>
      <c r="C160" s="7"/>
      <c r="D160" s="74"/>
      <c r="E160" s="9"/>
      <c r="F160" s="7"/>
      <c r="G160" s="7"/>
    </row>
    <row r="161" spans="1:7" s="8" customFormat="1" hidden="1" x14ac:dyDescent="0.25">
      <c r="A161" s="7"/>
      <c r="B161" s="19">
        <v>2017</v>
      </c>
      <c r="C161" s="7"/>
      <c r="D161" s="74"/>
      <c r="E161" s="9"/>
      <c r="F161" s="7"/>
      <c r="G161" s="7"/>
    </row>
    <row r="162" spans="1:7" s="8" customFormat="1" hidden="1" x14ac:dyDescent="0.25">
      <c r="A162" s="7"/>
      <c r="B162" s="19">
        <v>2018</v>
      </c>
      <c r="C162" s="7"/>
      <c r="D162" s="74"/>
      <c r="E162" s="9"/>
      <c r="F162" s="7"/>
      <c r="G162" s="7"/>
    </row>
    <row r="163" spans="1:7" s="8" customFormat="1" hidden="1" x14ac:dyDescent="0.25">
      <c r="A163" s="7"/>
      <c r="B163" s="19">
        <v>2019</v>
      </c>
      <c r="C163" s="7"/>
      <c r="D163" s="74"/>
      <c r="E163" s="9"/>
      <c r="F163" s="7"/>
      <c r="G163" s="7"/>
    </row>
    <row r="164" spans="1:7" s="8" customFormat="1" ht="15.75" hidden="1" thickBot="1" x14ac:dyDescent="0.3">
      <c r="A164" s="7"/>
      <c r="B164" s="12">
        <v>2020</v>
      </c>
      <c r="C164" s="7"/>
      <c r="D164" s="74"/>
      <c r="E164" s="9"/>
      <c r="F164" s="7"/>
      <c r="G164" s="7"/>
    </row>
    <row r="165" spans="1:7" s="8" customFormat="1" hidden="1" x14ac:dyDescent="0.25">
      <c r="A165" s="7"/>
      <c r="B165" s="7"/>
      <c r="C165" s="7"/>
      <c r="D165" s="74"/>
      <c r="E165" s="9"/>
      <c r="F165" s="7"/>
      <c r="G165" s="7"/>
    </row>
    <row r="166" spans="1:7" s="8" customFormat="1" x14ac:dyDescent="0.25">
      <c r="A166" s="7"/>
      <c r="B166" s="7"/>
      <c r="C166" s="134"/>
      <c r="D166" s="74"/>
      <c r="E166" s="9"/>
      <c r="F166" s="7"/>
      <c r="G166" s="7"/>
    </row>
    <row r="167" spans="1:7" s="8" customFormat="1" x14ac:dyDescent="0.25">
      <c r="A167" s="7"/>
      <c r="B167" s="7"/>
      <c r="C167" s="7"/>
      <c r="D167" s="74"/>
      <c r="E167" s="9"/>
      <c r="F167" s="7"/>
      <c r="G167" s="7"/>
    </row>
    <row r="168" spans="1:7" s="8" customFormat="1" x14ac:dyDescent="0.25">
      <c r="A168" s="7"/>
      <c r="B168" s="7"/>
      <c r="C168" s="7"/>
      <c r="D168" s="74"/>
      <c r="E168" s="9"/>
      <c r="F168" s="7"/>
      <c r="G168" s="7"/>
    </row>
    <row r="169" spans="1:7" s="8" customFormat="1" x14ac:dyDescent="0.25">
      <c r="A169" s="7"/>
      <c r="B169" s="7"/>
      <c r="C169" s="7"/>
      <c r="D169" s="74"/>
      <c r="E169" s="9"/>
      <c r="F169" s="7"/>
      <c r="G169" s="7"/>
    </row>
    <row r="170" spans="1:7" s="8" customFormat="1" x14ac:dyDescent="0.25">
      <c r="A170" s="7"/>
      <c r="B170" s="74"/>
      <c r="C170" s="7"/>
      <c r="D170" s="74"/>
      <c r="E170" s="9"/>
      <c r="F170" s="7"/>
      <c r="G170" s="7"/>
    </row>
    <row r="171" spans="1:7" s="8" customFormat="1" x14ac:dyDescent="0.25">
      <c r="A171" s="7"/>
      <c r="B171" s="74"/>
      <c r="C171" s="7"/>
      <c r="D171" s="74"/>
      <c r="E171" s="9"/>
      <c r="F171" s="7"/>
      <c r="G171" s="7"/>
    </row>
    <row r="172" spans="1:7" s="8" customFormat="1" x14ac:dyDescent="0.25">
      <c r="A172" s="7"/>
      <c r="B172" s="7"/>
      <c r="C172" s="7"/>
      <c r="D172" s="74"/>
      <c r="E172" s="9"/>
      <c r="F172" s="7"/>
      <c r="G172" s="7"/>
    </row>
    <row r="173" spans="1:7" s="8" customFormat="1" x14ac:dyDescent="0.25">
      <c r="A173" s="7"/>
      <c r="B173" s="7"/>
      <c r="C173" s="7"/>
      <c r="D173" s="74"/>
      <c r="E173" s="9"/>
      <c r="F173" s="7"/>
      <c r="G173" s="7"/>
    </row>
    <row r="174" spans="1:7" s="8" customFormat="1" x14ac:dyDescent="0.25">
      <c r="A174" s="7"/>
      <c r="B174" s="7"/>
      <c r="C174" s="7"/>
      <c r="D174" s="74"/>
      <c r="E174" s="9"/>
      <c r="F174" s="7"/>
      <c r="G174" s="7"/>
    </row>
    <row r="175" spans="1:7" s="8" customFormat="1" x14ac:dyDescent="0.25">
      <c r="A175" s="7"/>
      <c r="B175" s="7"/>
      <c r="C175" s="7"/>
      <c r="D175" s="74"/>
      <c r="E175" s="9"/>
      <c r="F175" s="7"/>
      <c r="G175" s="7"/>
    </row>
    <row r="176" spans="1:7" s="8" customFormat="1" x14ac:dyDescent="0.25">
      <c r="A176" s="7"/>
      <c r="B176" s="7"/>
      <c r="C176" s="7"/>
      <c r="D176" s="74"/>
      <c r="E176" s="9"/>
      <c r="F176" s="7"/>
      <c r="G176" s="7"/>
    </row>
    <row r="177" spans="1:7" s="8" customFormat="1" x14ac:dyDescent="0.25">
      <c r="A177" s="7"/>
      <c r="B177" s="7"/>
      <c r="C177" s="7"/>
      <c r="D177" s="74"/>
      <c r="E177" s="9"/>
      <c r="F177" s="7"/>
      <c r="G177" s="7"/>
    </row>
    <row r="178" spans="1:7" s="8" customFormat="1" x14ac:dyDescent="0.25">
      <c r="A178" s="7"/>
      <c r="B178" s="7"/>
      <c r="C178" s="7"/>
      <c r="D178" s="74"/>
      <c r="E178" s="9"/>
      <c r="F178" s="7"/>
      <c r="G178" s="7"/>
    </row>
    <row r="179" spans="1:7" s="8" customFormat="1" x14ac:dyDescent="0.25">
      <c r="A179" s="7"/>
      <c r="B179" s="7"/>
      <c r="C179" s="7"/>
      <c r="D179" s="74"/>
      <c r="E179" s="9"/>
      <c r="F179" s="7"/>
      <c r="G179" s="7"/>
    </row>
    <row r="180" spans="1:7" s="8" customFormat="1" x14ac:dyDescent="0.25">
      <c r="A180" s="7"/>
      <c r="B180" s="7"/>
      <c r="C180" s="7"/>
      <c r="D180" s="74"/>
      <c r="E180" s="9"/>
      <c r="F180" s="7"/>
      <c r="G180" s="7"/>
    </row>
    <row r="181" spans="1:7" s="8" customFormat="1" x14ac:dyDescent="0.25">
      <c r="A181" s="7"/>
      <c r="B181" s="7"/>
      <c r="C181" s="7"/>
      <c r="D181" s="74"/>
      <c r="E181" s="9"/>
      <c r="F181" s="7"/>
      <c r="G181" s="7"/>
    </row>
    <row r="182" spans="1:7" s="8" customFormat="1" x14ac:dyDescent="0.25">
      <c r="A182" s="7"/>
      <c r="B182" s="7"/>
      <c r="C182" s="7"/>
      <c r="D182" s="74"/>
      <c r="E182" s="9"/>
      <c r="F182" s="7"/>
      <c r="G182" s="7"/>
    </row>
    <row r="183" spans="1:7" s="8" customFormat="1" x14ac:dyDescent="0.25">
      <c r="A183" s="7"/>
      <c r="B183" s="7"/>
      <c r="C183" s="7"/>
      <c r="D183" s="74"/>
      <c r="E183" s="9"/>
      <c r="F183" s="7"/>
      <c r="G183" s="7"/>
    </row>
    <row r="184" spans="1:7" s="8" customFormat="1" x14ac:dyDescent="0.25">
      <c r="A184" s="7"/>
      <c r="B184" s="7"/>
      <c r="C184" s="7"/>
      <c r="D184" s="74"/>
      <c r="E184" s="9"/>
      <c r="F184" s="7"/>
      <c r="G184" s="7"/>
    </row>
    <row r="185" spans="1:7" s="8" customFormat="1" x14ac:dyDescent="0.25">
      <c r="A185" s="7"/>
      <c r="B185" s="7"/>
      <c r="C185" s="7"/>
      <c r="D185" s="74"/>
      <c r="E185" s="9"/>
      <c r="F185" s="7"/>
      <c r="G185" s="7"/>
    </row>
    <row r="186" spans="1:7" s="8" customFormat="1" x14ac:dyDescent="0.25">
      <c r="A186" s="7"/>
      <c r="B186" s="7"/>
      <c r="C186" s="7"/>
      <c r="D186" s="74"/>
      <c r="E186" s="9"/>
      <c r="F186" s="7"/>
      <c r="G186" s="7"/>
    </row>
    <row r="187" spans="1:7" s="8" customFormat="1" x14ac:dyDescent="0.25">
      <c r="A187" s="7"/>
      <c r="B187" s="7"/>
      <c r="C187" s="7"/>
      <c r="D187" s="74"/>
      <c r="E187" s="9"/>
      <c r="F187" s="7"/>
      <c r="G187" s="7"/>
    </row>
    <row r="188" spans="1:7" s="8" customFormat="1" x14ac:dyDescent="0.25">
      <c r="A188" s="7"/>
      <c r="B188" s="7"/>
      <c r="C188" s="7"/>
      <c r="D188" s="74"/>
      <c r="E188" s="9"/>
      <c r="F188" s="7"/>
      <c r="G188" s="7"/>
    </row>
    <row r="189" spans="1:7" s="8" customFormat="1" x14ac:dyDescent="0.25">
      <c r="A189" s="7"/>
      <c r="B189" s="7"/>
      <c r="C189" s="7"/>
      <c r="D189" s="74"/>
      <c r="E189" s="9"/>
      <c r="F189" s="7"/>
      <c r="G189" s="7"/>
    </row>
    <row r="190" spans="1:7" s="8" customFormat="1" x14ac:dyDescent="0.25">
      <c r="A190" s="7"/>
      <c r="B190" s="7"/>
      <c r="C190" s="7"/>
      <c r="D190" s="74"/>
      <c r="E190" s="9"/>
      <c r="F190" s="7"/>
      <c r="G190" s="7"/>
    </row>
    <row r="191" spans="1:7" s="8" customFormat="1" x14ac:dyDescent="0.25">
      <c r="A191" s="7"/>
      <c r="B191" s="7"/>
      <c r="C191" s="7"/>
      <c r="D191" s="74"/>
      <c r="E191" s="9"/>
      <c r="F191" s="7"/>
      <c r="G191" s="7"/>
    </row>
    <row r="192" spans="1:7" s="8" customFormat="1" x14ac:dyDescent="0.25">
      <c r="A192" s="7"/>
      <c r="B192" s="7"/>
      <c r="C192" s="7"/>
      <c r="D192" s="74"/>
      <c r="E192" s="9"/>
      <c r="F192" s="7"/>
      <c r="G192" s="7"/>
    </row>
    <row r="193" spans="1:7" s="8" customFormat="1" x14ac:dyDescent="0.25">
      <c r="A193" s="7"/>
      <c r="B193" s="7"/>
      <c r="C193" s="7"/>
      <c r="D193" s="74"/>
      <c r="E193" s="9"/>
      <c r="F193" s="7"/>
      <c r="G193" s="7"/>
    </row>
    <row r="194" spans="1:7" s="8" customFormat="1" x14ac:dyDescent="0.25">
      <c r="A194" s="7"/>
      <c r="B194" s="7"/>
      <c r="C194" s="7"/>
      <c r="D194" s="74"/>
      <c r="E194" s="9"/>
      <c r="F194" s="7"/>
      <c r="G194" s="7"/>
    </row>
    <row r="195" spans="1:7" s="8" customFormat="1" x14ac:dyDescent="0.25">
      <c r="A195" s="7"/>
      <c r="B195" s="7"/>
      <c r="C195" s="7"/>
      <c r="D195" s="74"/>
      <c r="E195" s="9"/>
      <c r="F195" s="7"/>
      <c r="G195" s="7"/>
    </row>
    <row r="196" spans="1:7" s="8" customFormat="1" x14ac:dyDescent="0.25">
      <c r="A196" s="7"/>
      <c r="B196" s="7"/>
      <c r="C196" s="7"/>
      <c r="D196" s="74"/>
      <c r="E196" s="9"/>
      <c r="F196" s="7"/>
      <c r="G196" s="7"/>
    </row>
    <row r="197" spans="1:7" s="8" customFormat="1" x14ac:dyDescent="0.25">
      <c r="A197" s="7"/>
      <c r="B197" s="7"/>
      <c r="C197" s="7"/>
      <c r="D197" s="74"/>
      <c r="E197" s="9"/>
      <c r="F197" s="7"/>
      <c r="G197" s="7"/>
    </row>
    <row r="198" spans="1:7" s="8" customFormat="1" x14ac:dyDescent="0.25">
      <c r="A198" s="7"/>
      <c r="B198" s="7"/>
      <c r="C198" s="7"/>
      <c r="D198" s="74"/>
      <c r="E198" s="9"/>
      <c r="F198" s="7"/>
      <c r="G198" s="7"/>
    </row>
    <row r="199" spans="1:7" s="8" customFormat="1" x14ac:dyDescent="0.25">
      <c r="A199" s="7"/>
      <c r="B199" s="7"/>
      <c r="C199" s="7"/>
      <c r="D199" s="74"/>
      <c r="E199" s="9"/>
      <c r="F199" s="7"/>
      <c r="G199" s="7"/>
    </row>
    <row r="200" spans="1:7" s="8" customFormat="1" x14ac:dyDescent="0.25">
      <c r="A200" s="7"/>
      <c r="B200" s="7"/>
      <c r="C200" s="7"/>
      <c r="D200" s="74"/>
      <c r="E200" s="9"/>
      <c r="F200" s="7"/>
      <c r="G200" s="7"/>
    </row>
    <row r="201" spans="1:7" s="8" customFormat="1" x14ac:dyDescent="0.25">
      <c r="A201" s="7"/>
      <c r="B201" s="7"/>
      <c r="C201" s="7"/>
      <c r="D201" s="74"/>
      <c r="E201" s="9"/>
      <c r="F201" s="7"/>
      <c r="G201" s="7"/>
    </row>
    <row r="202" spans="1:7" s="8" customFormat="1" x14ac:dyDescent="0.25">
      <c r="A202" s="7"/>
      <c r="B202" s="7"/>
      <c r="C202" s="7"/>
      <c r="D202" s="74"/>
      <c r="E202" s="9"/>
      <c r="F202" s="7"/>
      <c r="G202" s="7"/>
    </row>
    <row r="203" spans="1:7" s="8" customFormat="1" x14ac:dyDescent="0.25">
      <c r="A203" s="7"/>
      <c r="B203" s="7"/>
      <c r="C203" s="7"/>
      <c r="D203" s="74"/>
      <c r="E203" s="9"/>
      <c r="F203" s="7"/>
      <c r="G203" s="7"/>
    </row>
    <row r="204" spans="1:7" s="8" customFormat="1" x14ac:dyDescent="0.25">
      <c r="A204" s="7"/>
      <c r="B204" s="7"/>
      <c r="C204" s="7"/>
      <c r="D204" s="74"/>
      <c r="E204" s="9"/>
      <c r="F204" s="7"/>
      <c r="G204" s="7"/>
    </row>
    <row r="205" spans="1:7" s="8" customFormat="1" x14ac:dyDescent="0.25">
      <c r="A205" s="7"/>
      <c r="B205" s="7"/>
      <c r="C205" s="7"/>
      <c r="D205" s="74"/>
      <c r="E205" s="9"/>
      <c r="F205" s="7"/>
      <c r="G205" s="7"/>
    </row>
    <row r="206" spans="1:7" s="8" customFormat="1" x14ac:dyDescent="0.25">
      <c r="A206" s="7"/>
      <c r="B206" s="7"/>
      <c r="C206" s="7"/>
      <c r="D206" s="74"/>
      <c r="E206" s="9"/>
      <c r="F206" s="7"/>
      <c r="G206" s="7"/>
    </row>
    <row r="207" spans="1:7" s="8" customFormat="1" x14ac:dyDescent="0.25">
      <c r="A207" s="7"/>
      <c r="B207" s="7"/>
      <c r="C207" s="7"/>
      <c r="D207" s="74"/>
      <c r="E207" s="9"/>
      <c r="F207" s="7"/>
      <c r="G207" s="7"/>
    </row>
    <row r="208" spans="1:7" s="8" customFormat="1" x14ac:dyDescent="0.25">
      <c r="A208" s="7"/>
      <c r="B208" s="7"/>
      <c r="C208" s="7"/>
      <c r="D208" s="74"/>
      <c r="E208" s="9"/>
      <c r="F208" s="7"/>
      <c r="G208" s="7"/>
    </row>
    <row r="209" spans="1:7" s="8" customFormat="1" x14ac:dyDescent="0.25">
      <c r="A209" s="7"/>
      <c r="B209" s="7"/>
      <c r="C209" s="7"/>
      <c r="D209" s="74"/>
      <c r="E209" s="9"/>
      <c r="F209" s="7"/>
      <c r="G209" s="7"/>
    </row>
    <row r="210" spans="1:7" s="8" customFormat="1" x14ac:dyDescent="0.25">
      <c r="A210" s="7"/>
      <c r="B210" s="7"/>
      <c r="C210" s="7"/>
      <c r="D210" s="74"/>
      <c r="E210" s="9"/>
      <c r="F210" s="7"/>
      <c r="G210" s="7"/>
    </row>
    <row r="211" spans="1:7" s="8" customFormat="1" x14ac:dyDescent="0.25">
      <c r="A211" s="7"/>
      <c r="B211" s="7"/>
      <c r="C211" s="7"/>
      <c r="D211" s="74"/>
      <c r="E211" s="9"/>
      <c r="F211" s="7"/>
      <c r="G211" s="7"/>
    </row>
    <row r="212" spans="1:7" s="8" customFormat="1" x14ac:dyDescent="0.25">
      <c r="A212" s="7"/>
      <c r="B212" s="7"/>
      <c r="C212" s="7"/>
      <c r="D212" s="74"/>
      <c r="E212" s="9"/>
      <c r="F212" s="7"/>
      <c r="G212" s="7"/>
    </row>
    <row r="213" spans="1:7" s="8" customFormat="1" x14ac:dyDescent="0.25">
      <c r="A213" s="7"/>
      <c r="B213" s="7"/>
      <c r="C213" s="7"/>
      <c r="D213" s="74"/>
      <c r="E213" s="9"/>
      <c r="F213" s="7"/>
      <c r="G213" s="7"/>
    </row>
    <row r="214" spans="1:7" s="8" customFormat="1" x14ac:dyDescent="0.25">
      <c r="A214" s="7"/>
      <c r="B214" s="7"/>
      <c r="C214" s="7"/>
      <c r="D214" s="74"/>
      <c r="E214" s="9"/>
      <c r="F214" s="7"/>
      <c r="G214" s="7"/>
    </row>
    <row r="215" spans="1:7" s="8" customFormat="1" x14ac:dyDescent="0.25">
      <c r="A215" s="7"/>
      <c r="B215" s="7"/>
      <c r="C215" s="7"/>
      <c r="D215" s="74"/>
      <c r="E215" s="9"/>
      <c r="F215" s="7"/>
      <c r="G215" s="7"/>
    </row>
    <row r="216" spans="1:7" s="8" customFormat="1" x14ac:dyDescent="0.25">
      <c r="A216" s="7"/>
      <c r="B216" s="7"/>
      <c r="C216" s="7"/>
      <c r="D216" s="74"/>
      <c r="E216" s="9"/>
      <c r="F216" s="7"/>
      <c r="G216" s="7"/>
    </row>
    <row r="217" spans="1:7" s="8" customFormat="1" x14ac:dyDescent="0.25">
      <c r="A217" s="7"/>
      <c r="B217" s="7"/>
      <c r="C217" s="7"/>
      <c r="D217" s="74"/>
      <c r="E217" s="9"/>
      <c r="F217" s="7"/>
      <c r="G217" s="7"/>
    </row>
    <row r="218" spans="1:7" s="8" customFormat="1" x14ac:dyDescent="0.25">
      <c r="A218" s="7"/>
      <c r="B218" s="7"/>
      <c r="C218" s="7"/>
      <c r="D218" s="74"/>
      <c r="E218" s="9"/>
      <c r="F218" s="7"/>
      <c r="G218" s="7"/>
    </row>
    <row r="219" spans="1:7" s="8" customFormat="1" x14ac:dyDescent="0.25">
      <c r="A219" s="7"/>
      <c r="B219" s="7"/>
      <c r="C219" s="7"/>
      <c r="D219" s="74"/>
      <c r="E219" s="9"/>
      <c r="F219" s="7"/>
      <c r="G219" s="7"/>
    </row>
    <row r="220" spans="1:7" s="8" customFormat="1" x14ac:dyDescent="0.25">
      <c r="A220" s="7"/>
      <c r="B220" s="7"/>
      <c r="C220" s="7"/>
      <c r="D220" s="74"/>
      <c r="E220" s="9"/>
      <c r="F220" s="7"/>
      <c r="G220" s="7"/>
    </row>
    <row r="221" spans="1:7" s="8" customFormat="1" x14ac:dyDescent="0.25">
      <c r="A221" s="7"/>
      <c r="B221" s="7"/>
      <c r="C221" s="7"/>
      <c r="D221" s="74"/>
      <c r="E221" s="9"/>
      <c r="F221" s="7"/>
      <c r="G221" s="7"/>
    </row>
    <row r="222" spans="1:7" s="8" customFormat="1" x14ac:dyDescent="0.25">
      <c r="A222" s="7"/>
      <c r="B222" s="7"/>
      <c r="C222" s="7"/>
      <c r="D222" s="74"/>
      <c r="E222" s="9"/>
      <c r="F222" s="7"/>
      <c r="G222" s="7"/>
    </row>
    <row r="223" spans="1:7" s="8" customFormat="1" x14ac:dyDescent="0.25">
      <c r="A223" s="7"/>
      <c r="B223" s="7"/>
      <c r="C223" s="7"/>
      <c r="D223" s="74"/>
      <c r="E223" s="9"/>
      <c r="F223" s="7"/>
      <c r="G223" s="7"/>
    </row>
    <row r="224" spans="1:7" s="8" customFormat="1" x14ac:dyDescent="0.25">
      <c r="A224" s="7"/>
      <c r="B224" s="7"/>
      <c r="C224" s="7"/>
      <c r="D224" s="74"/>
      <c r="E224" s="9"/>
      <c r="F224" s="7"/>
      <c r="G224" s="7"/>
    </row>
    <row r="225" spans="1:7" s="8" customFormat="1" x14ac:dyDescent="0.25">
      <c r="A225" s="7"/>
      <c r="B225" s="7"/>
      <c r="C225" s="7"/>
      <c r="D225" s="74"/>
      <c r="E225" s="9"/>
      <c r="F225" s="7"/>
      <c r="G225" s="7"/>
    </row>
    <row r="226" spans="1:7" s="8" customFormat="1" x14ac:dyDescent="0.25">
      <c r="A226" s="7"/>
      <c r="B226" s="7"/>
      <c r="C226" s="7"/>
      <c r="D226" s="74"/>
      <c r="E226" s="9"/>
      <c r="F226" s="7"/>
      <c r="G226" s="7"/>
    </row>
    <row r="227" spans="1:7" s="8" customFormat="1" x14ac:dyDescent="0.25">
      <c r="A227" s="7"/>
      <c r="B227" s="7"/>
      <c r="C227" s="7"/>
      <c r="D227" s="74"/>
      <c r="E227" s="9"/>
      <c r="F227" s="7"/>
      <c r="G227" s="7"/>
    </row>
    <row r="228" spans="1:7" s="8" customFormat="1" x14ac:dyDescent="0.25">
      <c r="A228" s="7"/>
      <c r="B228" s="7"/>
      <c r="C228" s="7"/>
      <c r="D228" s="74"/>
      <c r="E228" s="9"/>
      <c r="F228" s="7"/>
      <c r="G228" s="7"/>
    </row>
    <row r="229" spans="1:7" s="8" customFormat="1" x14ac:dyDescent="0.25">
      <c r="A229" s="7"/>
      <c r="B229" s="7"/>
      <c r="C229" s="7"/>
      <c r="D229" s="74"/>
      <c r="E229" s="9"/>
      <c r="F229" s="7"/>
      <c r="G229" s="7"/>
    </row>
    <row r="230" spans="1:7" s="8" customFormat="1" x14ac:dyDescent="0.25">
      <c r="A230" s="7"/>
      <c r="B230" s="7"/>
      <c r="C230" s="7"/>
      <c r="D230" s="74"/>
      <c r="E230" s="9"/>
      <c r="F230" s="7"/>
      <c r="G230" s="7"/>
    </row>
    <row r="231" spans="1:7" s="8" customFormat="1" x14ac:dyDescent="0.25">
      <c r="A231" s="7"/>
      <c r="B231" s="7"/>
      <c r="C231" s="7"/>
      <c r="D231" s="74"/>
      <c r="E231" s="9"/>
      <c r="F231" s="7"/>
      <c r="G231" s="7"/>
    </row>
    <row r="232" spans="1:7" s="8" customFormat="1" x14ac:dyDescent="0.25">
      <c r="A232" s="7"/>
      <c r="B232" s="7"/>
      <c r="C232" s="7"/>
      <c r="D232" s="74"/>
      <c r="E232" s="9"/>
      <c r="F232" s="7"/>
      <c r="G232" s="7"/>
    </row>
    <row r="233" spans="1:7" s="8" customFormat="1" x14ac:dyDescent="0.25">
      <c r="A233" s="7"/>
      <c r="B233" s="7"/>
      <c r="C233" s="7"/>
      <c r="D233" s="74"/>
      <c r="E233" s="9"/>
      <c r="F233" s="7"/>
      <c r="G233" s="7"/>
    </row>
    <row r="234" spans="1:7" s="8" customFormat="1" x14ac:dyDescent="0.25">
      <c r="A234" s="7"/>
      <c r="B234" s="7"/>
      <c r="C234" s="7"/>
      <c r="D234" s="74"/>
      <c r="E234" s="9"/>
      <c r="F234" s="7"/>
      <c r="G234" s="7"/>
    </row>
  </sheetData>
  <sheetProtection algorithmName="SHA-512" hashValue="0oDxjPOqjrMJ8coJBwHMenrjjIuzMzVPa+z45N6wrDEss0QDPyUhF6ABWdXCo9xlE4/Z5+1bDslJj+r+W0cIEQ==" saltValue="y+P/zWpDkNgQD2aP57cUWg==" spinCount="100000" sheet="1" objects="1" scenarios="1"/>
  <mergeCells count="13">
    <mergeCell ref="B11:C11"/>
    <mergeCell ref="B12:C12"/>
    <mergeCell ref="B13:C13"/>
    <mergeCell ref="B16:C16"/>
    <mergeCell ref="B14:C14"/>
    <mergeCell ref="B15:C15"/>
    <mergeCell ref="B10:C10"/>
    <mergeCell ref="A1:C1"/>
    <mergeCell ref="B4:C4"/>
    <mergeCell ref="B8:C8"/>
    <mergeCell ref="B6:C6"/>
    <mergeCell ref="B7:C7"/>
    <mergeCell ref="B5:C5"/>
  </mergeCells>
  <conditionalFormatting sqref="D4:D21">
    <cfRule type="containsText" dxfId="193" priority="6" operator="containsText" text="X">
      <formula>NOT(ISERROR(SEARCH("X",D4)))</formula>
    </cfRule>
  </conditionalFormatting>
  <conditionalFormatting sqref="D4:D22">
    <cfRule type="containsText" dxfId="192" priority="5" operator="containsText" text="√">
      <formula>NOT(ISERROR(SEARCH("√",D4)))</formula>
    </cfRule>
  </conditionalFormatting>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256"/>
  <sheetViews>
    <sheetView tabSelected="1" workbookViewId="0">
      <selection activeCell="C195" sqref="C195"/>
    </sheetView>
  </sheetViews>
  <sheetFormatPr defaultColWidth="9.140625" defaultRowHeight="15" x14ac:dyDescent="0.25"/>
  <cols>
    <col min="1" max="1" width="5.5703125" style="3" customWidth="1"/>
    <col min="2" max="2" width="48.140625" style="3" customWidth="1"/>
    <col min="3" max="3" width="55.140625" style="3" customWidth="1"/>
    <col min="4" max="4" width="2.42578125" style="76" customWidth="1"/>
    <col min="5" max="5" width="24" style="9" hidden="1" customWidth="1"/>
    <col min="6" max="6" width="11.5703125" style="7" hidden="1" customWidth="1"/>
    <col min="7" max="7" width="18" style="7" hidden="1" customWidth="1"/>
    <col min="8" max="10" width="9.140625" style="8" hidden="1" customWidth="1"/>
    <col min="11" max="13" width="0" style="8" hidden="1" customWidth="1"/>
    <col min="14" max="35" width="9.140625" style="8"/>
    <col min="36" max="16384" width="9.140625" style="4"/>
  </cols>
  <sheetData>
    <row r="1" spans="1:11" ht="81" customHeight="1" x14ac:dyDescent="0.25">
      <c r="A1" s="305" t="s">
        <v>65</v>
      </c>
      <c r="B1" s="306"/>
      <c r="C1" s="306"/>
      <c r="D1" s="96"/>
      <c r="E1" s="6"/>
      <c r="K1" s="9"/>
    </row>
    <row r="2" spans="1:11" ht="15.75" thickBot="1" x14ac:dyDescent="0.3">
      <c r="A2" s="26" t="s">
        <v>66</v>
      </c>
      <c r="B2" s="27" t="s">
        <v>67</v>
      </c>
      <c r="C2" s="27" t="s">
        <v>68</v>
      </c>
      <c r="D2" s="28"/>
      <c r="E2" s="20" t="s">
        <v>69</v>
      </c>
      <c r="F2" s="20" t="s">
        <v>70</v>
      </c>
      <c r="G2" s="9"/>
    </row>
    <row r="3" spans="1:11" ht="15.75" thickBot="1" x14ac:dyDescent="0.3">
      <c r="A3" s="29">
        <v>1.1000000000000001</v>
      </c>
      <c r="B3" s="30" t="s">
        <v>71</v>
      </c>
      <c r="C3" s="141"/>
      <c r="D3" s="69" t="str">
        <f>IF(C3=0,"X","√")</f>
        <v>X</v>
      </c>
      <c r="E3" s="21" t="s">
        <v>72</v>
      </c>
      <c r="F3" s="22" t="s">
        <v>73</v>
      </c>
      <c r="G3" s="8"/>
    </row>
    <row r="4" spans="1:11" ht="4.5" customHeight="1" thickBot="1" x14ac:dyDescent="0.3">
      <c r="A4" s="29"/>
      <c r="B4" s="30"/>
      <c r="C4" s="142"/>
      <c r="D4" s="69"/>
      <c r="E4" s="22"/>
      <c r="F4" s="23"/>
      <c r="G4" s="8"/>
    </row>
    <row r="5" spans="1:11" x14ac:dyDescent="0.25">
      <c r="A5" s="29">
        <v>1.2</v>
      </c>
      <c r="B5" s="30" t="s">
        <v>74</v>
      </c>
      <c r="C5" s="143"/>
      <c r="D5" s="69"/>
      <c r="E5" s="22" t="s">
        <v>75</v>
      </c>
      <c r="F5" s="22" t="s">
        <v>73</v>
      </c>
      <c r="G5" s="8"/>
    </row>
    <row r="6" spans="1:11" x14ac:dyDescent="0.25">
      <c r="A6" s="29"/>
      <c r="B6" s="30"/>
      <c r="C6" s="144"/>
      <c r="D6" s="69"/>
      <c r="E6" s="22" t="s">
        <v>76</v>
      </c>
      <c r="F6" s="22" t="s">
        <v>73</v>
      </c>
      <c r="G6" s="8"/>
    </row>
    <row r="7" spans="1:11" x14ac:dyDescent="0.25">
      <c r="A7" s="29"/>
      <c r="B7" s="30"/>
      <c r="C7" s="144"/>
      <c r="D7" s="69"/>
      <c r="E7" s="22" t="s">
        <v>77</v>
      </c>
      <c r="F7" s="22" t="s">
        <v>73</v>
      </c>
      <c r="G7" s="8"/>
    </row>
    <row r="8" spans="1:11" ht="15.75" thickBot="1" x14ac:dyDescent="0.3">
      <c r="A8" s="29"/>
      <c r="B8" s="30"/>
      <c r="C8" s="145"/>
      <c r="D8" s="69" t="str">
        <f>IF(C5:C8=0,"X","√")</f>
        <v>X</v>
      </c>
      <c r="E8" s="22" t="s">
        <v>78</v>
      </c>
      <c r="F8" s="22" t="s">
        <v>73</v>
      </c>
      <c r="G8" s="8"/>
    </row>
    <row r="9" spans="1:11" ht="4.5" customHeight="1" thickBot="1" x14ac:dyDescent="0.3">
      <c r="A9" s="29"/>
      <c r="B9" s="30"/>
      <c r="C9" s="142"/>
      <c r="D9" s="69"/>
      <c r="E9" s="22"/>
      <c r="F9" s="22"/>
      <c r="G9" s="8"/>
    </row>
    <row r="10" spans="1:11" ht="15.75" thickBot="1" x14ac:dyDescent="0.3">
      <c r="A10" s="29">
        <v>1.3</v>
      </c>
      <c r="B10" s="31" t="s">
        <v>79</v>
      </c>
      <c r="C10" s="141"/>
      <c r="D10" s="69" t="str">
        <f>IF(C10=0,"X","√")</f>
        <v>X</v>
      </c>
      <c r="E10" s="21" t="s">
        <v>72</v>
      </c>
      <c r="F10" s="22" t="s">
        <v>73</v>
      </c>
      <c r="G10" s="8"/>
    </row>
    <row r="11" spans="1:11" ht="4.5" customHeight="1" thickBot="1" x14ac:dyDescent="0.3">
      <c r="A11" s="29"/>
      <c r="B11" s="31"/>
      <c r="C11" s="142"/>
      <c r="D11" s="69"/>
      <c r="E11" s="24"/>
      <c r="F11" s="22"/>
      <c r="G11" s="8"/>
    </row>
    <row r="12" spans="1:11" ht="15.75" thickBot="1" x14ac:dyDescent="0.3">
      <c r="A12" s="29">
        <v>1.4</v>
      </c>
      <c r="B12" s="31" t="s">
        <v>80</v>
      </c>
      <c r="C12" s="146"/>
      <c r="D12" s="69" t="str">
        <f>IF(C12=0,"X","√")</f>
        <v>X</v>
      </c>
      <c r="E12" s="21" t="s">
        <v>81</v>
      </c>
      <c r="F12" s="22" t="s">
        <v>73</v>
      </c>
      <c r="G12" s="9"/>
    </row>
    <row r="13" spans="1:11" ht="4.5" customHeight="1" thickBot="1" x14ac:dyDescent="0.3">
      <c r="A13" s="29"/>
      <c r="B13" s="31"/>
      <c r="C13" s="142"/>
      <c r="D13" s="69"/>
      <c r="E13" s="24"/>
      <c r="F13" s="22"/>
      <c r="G13" s="8"/>
    </row>
    <row r="14" spans="1:11" ht="15.75" thickBot="1" x14ac:dyDescent="0.3">
      <c r="A14" s="29">
        <v>1.5</v>
      </c>
      <c r="B14" s="31" t="s">
        <v>82</v>
      </c>
      <c r="C14" s="141"/>
      <c r="D14" s="69" t="str">
        <f>IF(C14=0,"X","√")</f>
        <v>X</v>
      </c>
      <c r="E14" s="21" t="s">
        <v>83</v>
      </c>
      <c r="F14" s="22" t="s">
        <v>73</v>
      </c>
      <c r="G14" s="8"/>
    </row>
    <row r="15" spans="1:11" ht="4.5" customHeight="1" thickBot="1" x14ac:dyDescent="0.3">
      <c r="A15" s="29"/>
      <c r="B15" s="31"/>
      <c r="C15" s="142"/>
      <c r="D15" s="69"/>
      <c r="E15" s="24"/>
      <c r="F15" s="22"/>
      <c r="G15" s="8"/>
    </row>
    <row r="16" spans="1:11" ht="15.75" thickBot="1" x14ac:dyDescent="0.3">
      <c r="A16" s="29">
        <v>1.6</v>
      </c>
      <c r="B16" s="31" t="s">
        <v>84</v>
      </c>
      <c r="C16" s="141"/>
      <c r="D16" s="69" t="str">
        <f>IF(C16=0,"X","√")</f>
        <v>X</v>
      </c>
      <c r="E16" s="21" t="s">
        <v>81</v>
      </c>
      <c r="F16" s="22" t="s">
        <v>73</v>
      </c>
      <c r="G16" s="8"/>
    </row>
    <row r="17" spans="1:10" ht="4.5" customHeight="1" x14ac:dyDescent="0.25">
      <c r="A17" s="29"/>
      <c r="B17" s="31"/>
      <c r="C17" s="142"/>
      <c r="D17" s="69"/>
      <c r="E17" s="24"/>
      <c r="F17" s="22"/>
      <c r="G17" s="8"/>
    </row>
    <row r="18" spans="1:10" x14ac:dyDescent="0.25">
      <c r="A18" s="29">
        <v>1.7</v>
      </c>
      <c r="B18" s="31" t="s">
        <v>85</v>
      </c>
      <c r="C18" s="142">
        <v>1</v>
      </c>
      <c r="D18" s="69" t="str">
        <f>IF(C18=0,"X","√")</f>
        <v>√</v>
      </c>
      <c r="E18" s="23" t="s">
        <v>86</v>
      </c>
      <c r="F18" s="22" t="s">
        <v>73</v>
      </c>
      <c r="G18" s="8"/>
    </row>
    <row r="19" spans="1:10" ht="4.5" customHeight="1" x14ac:dyDescent="0.25">
      <c r="A19" s="29"/>
      <c r="B19" s="31"/>
      <c r="C19" s="142"/>
      <c r="D19" s="69"/>
      <c r="E19" s="22"/>
      <c r="F19" s="23"/>
      <c r="G19" s="8"/>
    </row>
    <row r="20" spans="1:10" x14ac:dyDescent="0.25">
      <c r="A20" s="32">
        <v>1.8</v>
      </c>
      <c r="B20" s="31" t="s">
        <v>87</v>
      </c>
      <c r="C20" s="147">
        <v>3</v>
      </c>
      <c r="D20" s="69" t="str">
        <f>IF(C20=0,"X","√")</f>
        <v>√</v>
      </c>
      <c r="E20" s="23" t="s">
        <v>86</v>
      </c>
      <c r="F20" s="22" t="s">
        <v>73</v>
      </c>
      <c r="G20" s="8"/>
    </row>
    <row r="21" spans="1:10" ht="4.5" customHeight="1" thickBot="1" x14ac:dyDescent="0.3">
      <c r="A21" s="32"/>
      <c r="B21" s="31"/>
      <c r="C21" s="147"/>
      <c r="D21" s="70"/>
      <c r="E21" s="22"/>
      <c r="F21" s="23"/>
      <c r="G21" s="8"/>
    </row>
    <row r="22" spans="1:10" ht="27.75" thickBot="1" x14ac:dyDescent="0.3">
      <c r="A22" s="32">
        <v>1.9</v>
      </c>
      <c r="B22" s="31" t="s">
        <v>88</v>
      </c>
      <c r="C22" s="148"/>
      <c r="D22" s="70"/>
      <c r="E22" s="21" t="s">
        <v>89</v>
      </c>
      <c r="F22" s="22" t="s">
        <v>73</v>
      </c>
      <c r="G22" s="9"/>
    </row>
    <row r="23" spans="1:10" ht="4.5" customHeight="1" x14ac:dyDescent="0.25">
      <c r="A23" s="34"/>
      <c r="B23" s="31"/>
      <c r="C23" s="149"/>
      <c r="D23" s="71"/>
      <c r="E23" s="23"/>
      <c r="F23" s="23"/>
      <c r="G23" s="8"/>
    </row>
    <row r="24" spans="1:10" ht="54" x14ac:dyDescent="0.25">
      <c r="A24" s="34">
        <v>1.1000000000000001</v>
      </c>
      <c r="B24" s="31" t="s">
        <v>90</v>
      </c>
      <c r="C24" s="201"/>
      <c r="D24" s="69" t="str">
        <f>IF(J24&lt;2.1,"X","√")</f>
        <v>√</v>
      </c>
      <c r="E24" s="23" t="s">
        <v>86</v>
      </c>
      <c r="F24" s="23" t="s">
        <v>91</v>
      </c>
      <c r="G24" s="211">
        <f>IF(J24=3,1,0)</f>
        <v>1</v>
      </c>
      <c r="H24" s="207"/>
      <c r="I24" s="207"/>
      <c r="J24" s="207">
        <v>3</v>
      </c>
    </row>
    <row r="25" spans="1:10" ht="4.5" customHeight="1" thickBot="1" x14ac:dyDescent="0.3">
      <c r="A25" s="34"/>
      <c r="B25" s="31"/>
      <c r="C25" s="150"/>
      <c r="D25" s="72"/>
      <c r="E25" s="22"/>
      <c r="F25" s="23"/>
      <c r="G25" s="207"/>
      <c r="H25" s="207"/>
      <c r="I25" s="207"/>
      <c r="J25" s="207"/>
    </row>
    <row r="26" spans="1:10" ht="27.75" thickBot="1" x14ac:dyDescent="0.3">
      <c r="A26" s="34">
        <v>1.1100000000000001</v>
      </c>
      <c r="B26" s="31" t="s">
        <v>92</v>
      </c>
      <c r="C26" s="148"/>
      <c r="D26" s="69" t="str">
        <f>IF(C24=1,"!","√")</f>
        <v>√</v>
      </c>
      <c r="E26" s="22" t="s">
        <v>93</v>
      </c>
      <c r="F26" s="22" t="s">
        <v>73</v>
      </c>
      <c r="G26" s="207"/>
      <c r="H26" s="207"/>
      <c r="I26" s="207"/>
      <c r="J26" s="207"/>
    </row>
    <row r="27" spans="1:10" ht="4.5" customHeight="1" x14ac:dyDescent="0.25">
      <c r="A27" s="34"/>
      <c r="B27" s="31"/>
      <c r="C27" s="147"/>
      <c r="D27" s="70"/>
      <c r="E27" s="22"/>
      <c r="F27" s="23"/>
      <c r="G27" s="207"/>
      <c r="H27" s="207"/>
      <c r="I27" s="207"/>
      <c r="J27" s="207"/>
    </row>
    <row r="28" spans="1:10" ht="27" x14ac:dyDescent="0.25">
      <c r="A28" s="32">
        <v>1.1200000000000001</v>
      </c>
      <c r="B28" s="31" t="s">
        <v>94</v>
      </c>
      <c r="C28" s="147">
        <v>1</v>
      </c>
      <c r="D28" s="69" t="str">
        <f>IF(C28=0,"X","√")</f>
        <v>√</v>
      </c>
      <c r="E28" s="23" t="s">
        <v>86</v>
      </c>
      <c r="F28" s="22" t="s">
        <v>73</v>
      </c>
      <c r="G28" s="207"/>
      <c r="H28" s="207"/>
      <c r="I28" s="207"/>
      <c r="J28" s="207"/>
    </row>
    <row r="29" spans="1:10" ht="4.5" customHeight="1" thickBot="1" x14ac:dyDescent="0.3">
      <c r="A29" s="32"/>
      <c r="B29" s="31"/>
      <c r="C29" s="147"/>
      <c r="D29" s="70"/>
      <c r="E29" s="22"/>
      <c r="F29" s="23"/>
      <c r="G29" s="207"/>
      <c r="H29" s="207"/>
      <c r="I29" s="207"/>
      <c r="J29" s="207"/>
    </row>
    <row r="30" spans="1:10" ht="15.75" thickBot="1" x14ac:dyDescent="0.3">
      <c r="A30" s="32">
        <v>1.1299999999999999</v>
      </c>
      <c r="B30" s="31" t="s">
        <v>95</v>
      </c>
      <c r="C30" s="148"/>
      <c r="D30" s="69" t="str">
        <f>IF(C28=1,"!","√")</f>
        <v>!</v>
      </c>
      <c r="E30" s="22" t="s">
        <v>93</v>
      </c>
      <c r="F30" s="22" t="s">
        <v>73</v>
      </c>
      <c r="G30" s="207"/>
      <c r="H30" s="207"/>
      <c r="I30" s="207"/>
      <c r="J30" s="207"/>
    </row>
    <row r="31" spans="1:10" ht="4.5" customHeight="1" thickBot="1" x14ac:dyDescent="0.3">
      <c r="A31" s="32"/>
      <c r="B31" s="31"/>
      <c r="C31" s="147"/>
      <c r="D31" s="70"/>
      <c r="E31" s="22"/>
      <c r="F31" s="23"/>
      <c r="G31" s="207"/>
      <c r="H31" s="207"/>
      <c r="I31" s="207"/>
      <c r="J31" s="207"/>
    </row>
    <row r="32" spans="1:10" ht="15.75" thickBot="1" x14ac:dyDescent="0.3">
      <c r="A32" s="36">
        <v>1.1399999999999999</v>
      </c>
      <c r="B32" s="31" t="s">
        <v>96</v>
      </c>
      <c r="C32" s="148"/>
      <c r="D32" s="69" t="str">
        <f>IF(C32=-1,"X","√")</f>
        <v>√</v>
      </c>
      <c r="E32" s="23" t="s">
        <v>86</v>
      </c>
      <c r="F32" s="23" t="s">
        <v>97</v>
      </c>
      <c r="G32" s="207"/>
      <c r="H32" s="207"/>
      <c r="I32" s="207"/>
      <c r="J32" s="207"/>
    </row>
    <row r="33" spans="1:11" ht="4.5" customHeight="1" x14ac:dyDescent="0.25">
      <c r="A33" s="36"/>
      <c r="B33" s="31"/>
      <c r="C33" s="147"/>
      <c r="D33" s="70"/>
      <c r="E33" s="23"/>
      <c r="F33" s="23"/>
      <c r="G33" s="207"/>
      <c r="H33" s="207"/>
      <c r="I33" s="207"/>
      <c r="J33" s="207"/>
    </row>
    <row r="34" spans="1:11" ht="24" customHeight="1" x14ac:dyDescent="0.25">
      <c r="A34" s="36">
        <v>1.1499999999999999</v>
      </c>
      <c r="B34" s="31" t="s">
        <v>98</v>
      </c>
      <c r="C34" s="147">
        <v>1</v>
      </c>
      <c r="D34" s="69" t="str">
        <f>IF(C34=3,"X","√")</f>
        <v>√</v>
      </c>
      <c r="E34" s="217" t="s">
        <v>86</v>
      </c>
      <c r="F34" s="217" t="s">
        <v>91</v>
      </c>
      <c r="G34" s="208">
        <f>IF(J34=1,1,0)</f>
        <v>1</v>
      </c>
      <c r="H34" s="207"/>
      <c r="I34" s="207"/>
      <c r="J34" s="207">
        <f>C34</f>
        <v>1</v>
      </c>
    </row>
    <row r="35" spans="1:11" ht="7.5" customHeight="1" x14ac:dyDescent="0.25">
      <c r="A35" s="36"/>
      <c r="B35" s="31"/>
      <c r="C35" s="147"/>
      <c r="D35" s="70"/>
      <c r="E35" s="23"/>
      <c r="F35" s="23"/>
      <c r="G35" s="207"/>
      <c r="H35" s="207"/>
      <c r="I35" s="207"/>
      <c r="J35" s="207"/>
    </row>
    <row r="36" spans="1:11" ht="54" x14ac:dyDescent="0.25">
      <c r="A36" s="36">
        <v>1.1599999999999999</v>
      </c>
      <c r="B36" s="31" t="s">
        <v>99</v>
      </c>
      <c r="C36" s="147">
        <v>1</v>
      </c>
      <c r="D36" s="69" t="str">
        <f>IF(C36=3,"X","√")</f>
        <v>√</v>
      </c>
      <c r="E36" s="23" t="s">
        <v>86</v>
      </c>
      <c r="F36" s="23" t="s">
        <v>91</v>
      </c>
      <c r="G36" s="207">
        <f>IF(J36=1,1,0)</f>
        <v>1</v>
      </c>
      <c r="H36" s="207"/>
      <c r="I36" s="207"/>
      <c r="J36" s="207">
        <f>C36</f>
        <v>1</v>
      </c>
    </row>
    <row r="37" spans="1:11" ht="4.5" customHeight="1" x14ac:dyDescent="0.25">
      <c r="A37" s="36"/>
      <c r="B37" s="31"/>
      <c r="C37" s="147"/>
      <c r="D37" s="70"/>
      <c r="E37" s="23"/>
      <c r="F37" s="23"/>
      <c r="G37" s="207"/>
      <c r="H37" s="207"/>
      <c r="I37" s="207"/>
      <c r="J37" s="207"/>
    </row>
    <row r="38" spans="1:11" ht="40.5" x14ac:dyDescent="0.25">
      <c r="A38" s="36">
        <v>1.17</v>
      </c>
      <c r="B38" s="31" t="s">
        <v>100</v>
      </c>
      <c r="C38" s="147">
        <v>1</v>
      </c>
      <c r="D38" s="69" t="str">
        <f>IF(C38=1,"√","X")</f>
        <v>√</v>
      </c>
      <c r="E38" s="23" t="s">
        <v>86</v>
      </c>
      <c r="F38" s="23" t="s">
        <v>91</v>
      </c>
      <c r="G38" s="208">
        <f>IF(J38=1,1,0)</f>
        <v>1</v>
      </c>
      <c r="H38" s="207"/>
      <c r="I38" s="207"/>
      <c r="J38" s="207">
        <f>C38</f>
        <v>1</v>
      </c>
    </row>
    <row r="39" spans="1:11" ht="5.45" customHeight="1" x14ac:dyDescent="0.25">
      <c r="A39" s="36"/>
      <c r="B39" s="31"/>
      <c r="C39" s="147"/>
      <c r="D39" s="69"/>
      <c r="E39" s="23"/>
      <c r="F39" s="23"/>
      <c r="G39" s="208"/>
      <c r="H39" s="207"/>
      <c r="I39" s="207"/>
      <c r="J39" s="207"/>
    </row>
    <row r="40" spans="1:11" ht="40.5" x14ac:dyDescent="0.25">
      <c r="A40" s="36">
        <v>1.18</v>
      </c>
      <c r="B40" s="31" t="s">
        <v>101</v>
      </c>
      <c r="C40" s="147">
        <v>1</v>
      </c>
      <c r="D40" s="69" t="str">
        <f>IF(C40=1,"√","X")</f>
        <v>√</v>
      </c>
      <c r="E40" s="217" t="s">
        <v>86</v>
      </c>
      <c r="F40" s="217" t="s">
        <v>91</v>
      </c>
      <c r="G40" s="208">
        <f>IF(J40=1,1,0)</f>
        <v>1</v>
      </c>
      <c r="H40" s="207"/>
      <c r="I40" s="207"/>
      <c r="J40" s="207">
        <f>C40</f>
        <v>1</v>
      </c>
      <c r="K40" s="8" t="s">
        <v>102</v>
      </c>
    </row>
    <row r="41" spans="1:11" ht="6.6" customHeight="1" x14ac:dyDescent="0.25">
      <c r="A41" s="36"/>
      <c r="B41" s="31"/>
      <c r="C41" s="147"/>
      <c r="D41" s="69"/>
      <c r="E41" s="23"/>
      <c r="F41" s="23"/>
      <c r="G41" s="208"/>
      <c r="H41" s="207"/>
      <c r="I41" s="207"/>
      <c r="J41" s="207"/>
    </row>
    <row r="42" spans="1:11" ht="23.45" customHeight="1" x14ac:dyDescent="0.25">
      <c r="A42" s="36">
        <v>1.19</v>
      </c>
      <c r="B42" s="31" t="s">
        <v>103</v>
      </c>
      <c r="C42" s="147">
        <v>1</v>
      </c>
      <c r="D42" s="69" t="str">
        <f>IF(C42=1,"√","X")</f>
        <v>√</v>
      </c>
      <c r="E42" s="217" t="s">
        <v>86</v>
      </c>
      <c r="F42" s="217" t="s">
        <v>91</v>
      </c>
      <c r="G42" s="208">
        <f>IF(J42=1,1,0)</f>
        <v>1</v>
      </c>
      <c r="H42" s="207"/>
      <c r="I42" s="207"/>
      <c r="J42" s="207">
        <f>C42</f>
        <v>1</v>
      </c>
      <c r="K42" s="8" t="s">
        <v>102</v>
      </c>
    </row>
    <row r="43" spans="1:11" ht="15.75" thickBot="1" x14ac:dyDescent="0.3">
      <c r="A43" s="38"/>
      <c r="B43" s="227"/>
      <c r="C43" s="151"/>
      <c r="D43" s="73"/>
      <c r="E43" s="23"/>
      <c r="F43" s="25"/>
    </row>
    <row r="44" spans="1:11" s="8" customFormat="1" x14ac:dyDescent="0.25">
      <c r="A44" s="7"/>
      <c r="B44" s="7"/>
      <c r="C44" s="7"/>
      <c r="D44" s="74"/>
      <c r="E44" s="9"/>
      <c r="F44" s="7"/>
      <c r="G44" s="10"/>
    </row>
    <row r="45" spans="1:11" s="8" customFormat="1" hidden="1" x14ac:dyDescent="0.25">
      <c r="A45" s="7"/>
      <c r="B45" s="7"/>
      <c r="C45" s="7"/>
      <c r="D45" s="74"/>
      <c r="E45" s="9"/>
      <c r="F45" s="7"/>
      <c r="G45" s="10"/>
    </row>
    <row r="46" spans="1:11" s="8" customFormat="1" hidden="1" x14ac:dyDescent="0.25">
      <c r="A46" s="7"/>
      <c r="B46" s="11" t="s">
        <v>36</v>
      </c>
      <c r="C46" s="7"/>
      <c r="D46" s="74"/>
      <c r="E46" s="9"/>
      <c r="F46" s="7"/>
      <c r="G46" s="10"/>
    </row>
    <row r="47" spans="1:11" s="8" customFormat="1" hidden="1" x14ac:dyDescent="0.25">
      <c r="A47" s="7"/>
      <c r="B47" s="19" t="s">
        <v>104</v>
      </c>
      <c r="C47" s="7"/>
      <c r="D47" s="74"/>
      <c r="E47" s="9"/>
      <c r="F47" s="7"/>
      <c r="G47" s="10"/>
    </row>
    <row r="48" spans="1:11" s="8" customFormat="1" ht="15.75" hidden="1" thickBot="1" x14ac:dyDescent="0.3">
      <c r="A48" s="7"/>
      <c r="B48" s="12" t="s">
        <v>37</v>
      </c>
      <c r="C48" s="7"/>
      <c r="D48" s="74"/>
      <c r="E48" s="9"/>
      <c r="F48" s="7"/>
      <c r="G48" s="10"/>
    </row>
    <row r="49" spans="1:7" s="8" customFormat="1" hidden="1" x14ac:dyDescent="0.25">
      <c r="A49" s="7"/>
      <c r="B49" s="7"/>
      <c r="C49" s="7"/>
      <c r="D49" s="74"/>
      <c r="E49" s="9"/>
      <c r="F49" s="7"/>
      <c r="G49" s="7"/>
    </row>
    <row r="50" spans="1:7" s="8" customFormat="1" hidden="1" x14ac:dyDescent="0.25">
      <c r="A50" s="7"/>
      <c r="B50" s="13" t="s">
        <v>38</v>
      </c>
      <c r="C50" s="7"/>
      <c r="D50" s="74"/>
      <c r="E50" s="9"/>
      <c r="F50" s="7"/>
      <c r="G50" s="7"/>
    </row>
    <row r="51" spans="1:7" s="8" customFormat="1" hidden="1" x14ac:dyDescent="0.25">
      <c r="A51" s="7"/>
      <c r="B51" s="14" t="s">
        <v>39</v>
      </c>
      <c r="C51" s="7"/>
      <c r="D51" s="74"/>
      <c r="E51" s="9"/>
      <c r="F51" s="7"/>
      <c r="G51" s="7"/>
    </row>
    <row r="52" spans="1:7" s="8" customFormat="1" hidden="1" x14ac:dyDescent="0.25">
      <c r="A52" s="7"/>
      <c r="B52" s="14" t="s">
        <v>40</v>
      </c>
      <c r="C52" s="7"/>
      <c r="D52" s="74"/>
      <c r="E52" s="9"/>
      <c r="F52" s="7"/>
      <c r="G52" s="7"/>
    </row>
    <row r="53" spans="1:7" s="8" customFormat="1" hidden="1" x14ac:dyDescent="0.25">
      <c r="A53" s="7"/>
      <c r="B53" s="14" t="s">
        <v>41</v>
      </c>
      <c r="C53" s="7"/>
      <c r="D53" s="74"/>
      <c r="E53" s="9"/>
      <c r="F53" s="7"/>
      <c r="G53" s="7"/>
    </row>
    <row r="54" spans="1:7" s="8" customFormat="1" hidden="1" x14ac:dyDescent="0.25">
      <c r="A54" s="7"/>
      <c r="B54" s="14" t="s">
        <v>42</v>
      </c>
      <c r="C54" s="7"/>
      <c r="D54" s="74"/>
      <c r="E54" s="9"/>
      <c r="F54" s="7"/>
      <c r="G54" s="7"/>
    </row>
    <row r="55" spans="1:7" s="8" customFormat="1" hidden="1" x14ac:dyDescent="0.25">
      <c r="A55" s="7"/>
      <c r="B55" s="14" t="s">
        <v>43</v>
      </c>
      <c r="C55" s="7"/>
      <c r="D55" s="74"/>
      <c r="E55" s="9"/>
      <c r="F55" s="7"/>
      <c r="G55" s="7"/>
    </row>
    <row r="56" spans="1:7" s="8" customFormat="1" hidden="1" x14ac:dyDescent="0.25">
      <c r="A56" s="7"/>
      <c r="B56" s="14" t="s">
        <v>44</v>
      </c>
      <c r="C56" s="7"/>
      <c r="D56" s="74"/>
      <c r="E56" s="9"/>
      <c r="F56" s="7"/>
      <c r="G56" s="7"/>
    </row>
    <row r="57" spans="1:7" s="8" customFormat="1" ht="15.75" hidden="1" thickBot="1" x14ac:dyDescent="0.3">
      <c r="A57" s="7"/>
      <c r="B57" s="15" t="s">
        <v>35</v>
      </c>
      <c r="C57" s="7"/>
      <c r="D57" s="74"/>
      <c r="E57" s="9"/>
      <c r="F57" s="7"/>
      <c r="G57" s="7"/>
    </row>
    <row r="58" spans="1:7" s="8" customFormat="1" hidden="1" x14ac:dyDescent="0.25">
      <c r="A58" s="7"/>
      <c r="B58" s="7"/>
      <c r="C58" s="7"/>
      <c r="D58" s="74"/>
      <c r="E58" s="9"/>
      <c r="F58" s="7"/>
      <c r="G58" s="7"/>
    </row>
    <row r="59" spans="1:7" s="8" customFormat="1" hidden="1" x14ac:dyDescent="0.25">
      <c r="A59" s="7"/>
      <c r="B59" s="16" t="s">
        <v>45</v>
      </c>
      <c r="C59" s="7"/>
      <c r="D59" s="74"/>
      <c r="E59" s="9"/>
      <c r="F59" s="7"/>
      <c r="G59" s="7"/>
    </row>
    <row r="60" spans="1:7" s="8" customFormat="1" hidden="1" x14ac:dyDescent="0.25">
      <c r="A60" s="7"/>
      <c r="B60" s="17" t="s">
        <v>46</v>
      </c>
      <c r="C60" s="7"/>
      <c r="D60" s="74"/>
      <c r="E60" s="9"/>
      <c r="F60" s="7"/>
      <c r="G60" s="7"/>
    </row>
    <row r="61" spans="1:7" s="8" customFormat="1" hidden="1" x14ac:dyDescent="0.25">
      <c r="A61" s="7"/>
      <c r="B61" s="17" t="s">
        <v>47</v>
      </c>
      <c r="C61" s="7"/>
      <c r="D61" s="74"/>
      <c r="E61" s="9"/>
      <c r="F61" s="7"/>
      <c r="G61" s="7"/>
    </row>
    <row r="62" spans="1:7" s="8" customFormat="1" hidden="1" x14ac:dyDescent="0.25">
      <c r="B62" s="17" t="s">
        <v>48</v>
      </c>
      <c r="D62" s="75"/>
      <c r="E62" s="9"/>
      <c r="F62" s="7"/>
      <c r="G62" s="7"/>
    </row>
    <row r="63" spans="1:7" s="8" customFormat="1" ht="15.75" hidden="1" thickBot="1" x14ac:dyDescent="0.3">
      <c r="B63" s="18" t="s">
        <v>49</v>
      </c>
      <c r="D63" s="75"/>
      <c r="E63" s="9"/>
      <c r="F63" s="7"/>
      <c r="G63" s="7"/>
    </row>
    <row r="64" spans="1:7" s="8" customFormat="1" hidden="1" x14ac:dyDescent="0.25">
      <c r="B64" s="7"/>
      <c r="D64" s="75"/>
      <c r="E64" s="9"/>
      <c r="F64" s="7"/>
      <c r="G64" s="7"/>
    </row>
    <row r="65" spans="1:7" s="8" customFormat="1" hidden="1" x14ac:dyDescent="0.25">
      <c r="B65" s="7"/>
      <c r="D65" s="75"/>
      <c r="E65" s="9"/>
      <c r="F65" s="7"/>
      <c r="G65" s="7"/>
    </row>
    <row r="66" spans="1:7" s="8" customFormat="1" hidden="1" x14ac:dyDescent="0.25">
      <c r="B66" s="11">
        <v>1900</v>
      </c>
      <c r="D66" s="75"/>
      <c r="E66" s="9"/>
      <c r="F66" s="7"/>
      <c r="G66" s="7"/>
    </row>
    <row r="67" spans="1:7" s="8" customFormat="1" hidden="1" x14ac:dyDescent="0.25">
      <c r="B67" s="19">
        <v>1901</v>
      </c>
      <c r="D67" s="75"/>
      <c r="E67" s="9"/>
      <c r="F67" s="7"/>
      <c r="G67" s="7"/>
    </row>
    <row r="68" spans="1:7" s="8" customFormat="1" hidden="1" x14ac:dyDescent="0.25">
      <c r="B68" s="19">
        <v>1902</v>
      </c>
      <c r="D68" s="75"/>
      <c r="E68" s="9"/>
      <c r="F68" s="7"/>
      <c r="G68" s="7"/>
    </row>
    <row r="69" spans="1:7" s="8" customFormat="1" hidden="1" x14ac:dyDescent="0.25">
      <c r="B69" s="19">
        <v>1903</v>
      </c>
      <c r="D69" s="75"/>
      <c r="E69" s="9"/>
      <c r="F69" s="7"/>
      <c r="G69" s="7"/>
    </row>
    <row r="70" spans="1:7" s="8" customFormat="1" hidden="1" x14ac:dyDescent="0.25">
      <c r="B70" s="19">
        <v>1904</v>
      </c>
      <c r="D70" s="75"/>
      <c r="E70" s="9"/>
      <c r="F70" s="7"/>
      <c r="G70" s="7"/>
    </row>
    <row r="71" spans="1:7" s="8" customFormat="1" hidden="1" x14ac:dyDescent="0.25">
      <c r="B71" s="19">
        <v>1905</v>
      </c>
      <c r="D71" s="75"/>
      <c r="E71" s="9"/>
      <c r="F71" s="7"/>
      <c r="G71" s="7"/>
    </row>
    <row r="72" spans="1:7" s="8" customFormat="1" hidden="1" x14ac:dyDescent="0.25">
      <c r="B72" s="19">
        <v>1906</v>
      </c>
      <c r="D72" s="75"/>
      <c r="E72" s="9"/>
      <c r="F72" s="7"/>
      <c r="G72" s="7"/>
    </row>
    <row r="73" spans="1:7" s="8" customFormat="1" hidden="1" x14ac:dyDescent="0.25">
      <c r="A73" s="7"/>
      <c r="B73" s="19">
        <v>1907</v>
      </c>
      <c r="C73" s="7"/>
      <c r="D73" s="74"/>
      <c r="E73" s="9"/>
      <c r="F73" s="7"/>
      <c r="G73" s="7"/>
    </row>
    <row r="74" spans="1:7" s="8" customFormat="1" hidden="1" x14ac:dyDescent="0.25">
      <c r="A74" s="7"/>
      <c r="B74" s="19">
        <v>1908</v>
      </c>
      <c r="C74" s="7"/>
      <c r="D74" s="74"/>
      <c r="E74" s="9"/>
      <c r="F74" s="7"/>
      <c r="G74" s="7"/>
    </row>
    <row r="75" spans="1:7" s="8" customFormat="1" hidden="1" x14ac:dyDescent="0.25">
      <c r="A75" s="7"/>
      <c r="B75" s="19">
        <v>1909</v>
      </c>
      <c r="C75" s="7"/>
      <c r="D75" s="74"/>
      <c r="E75" s="9"/>
      <c r="F75" s="7"/>
      <c r="G75" s="7"/>
    </row>
    <row r="76" spans="1:7" s="8" customFormat="1" hidden="1" x14ac:dyDescent="0.25">
      <c r="A76" s="7"/>
      <c r="B76" s="19">
        <v>1910</v>
      </c>
      <c r="C76" s="7"/>
      <c r="D76" s="74"/>
      <c r="E76" s="9"/>
      <c r="F76" s="7"/>
      <c r="G76" s="7"/>
    </row>
    <row r="77" spans="1:7" s="8" customFormat="1" hidden="1" x14ac:dyDescent="0.25">
      <c r="A77" s="7"/>
      <c r="B77" s="19">
        <v>1911</v>
      </c>
      <c r="C77" s="7"/>
      <c r="D77" s="74"/>
      <c r="E77" s="9"/>
      <c r="F77" s="7"/>
      <c r="G77" s="7"/>
    </row>
    <row r="78" spans="1:7" s="8" customFormat="1" hidden="1" x14ac:dyDescent="0.25">
      <c r="A78" s="7"/>
      <c r="B78" s="19">
        <v>1912</v>
      </c>
      <c r="C78" s="7"/>
      <c r="D78" s="74"/>
      <c r="E78" s="9"/>
      <c r="F78" s="7"/>
      <c r="G78" s="7"/>
    </row>
    <row r="79" spans="1:7" s="8" customFormat="1" hidden="1" x14ac:dyDescent="0.25">
      <c r="A79" s="7"/>
      <c r="B79" s="19">
        <v>1913</v>
      </c>
      <c r="C79" s="7"/>
      <c r="D79" s="74"/>
      <c r="E79" s="9"/>
      <c r="F79" s="7"/>
      <c r="G79" s="7"/>
    </row>
    <row r="80" spans="1:7" s="8" customFormat="1" hidden="1" x14ac:dyDescent="0.25">
      <c r="A80" s="7"/>
      <c r="B80" s="19">
        <v>1914</v>
      </c>
      <c r="C80" s="7"/>
      <c r="D80" s="74"/>
      <c r="E80" s="9"/>
      <c r="F80" s="7"/>
      <c r="G80" s="7"/>
    </row>
    <row r="81" spans="1:7" s="8" customFormat="1" hidden="1" x14ac:dyDescent="0.25">
      <c r="A81" s="7"/>
      <c r="B81" s="19">
        <v>1915</v>
      </c>
      <c r="C81" s="7"/>
      <c r="D81" s="74"/>
      <c r="E81" s="9"/>
      <c r="F81" s="7"/>
      <c r="G81" s="7"/>
    </row>
    <row r="82" spans="1:7" s="8" customFormat="1" hidden="1" x14ac:dyDescent="0.25">
      <c r="A82" s="7"/>
      <c r="B82" s="19">
        <v>1916</v>
      </c>
      <c r="C82" s="7"/>
      <c r="D82" s="74"/>
      <c r="E82" s="9"/>
      <c r="F82" s="7"/>
      <c r="G82" s="7"/>
    </row>
    <row r="83" spans="1:7" s="8" customFormat="1" hidden="1" x14ac:dyDescent="0.25">
      <c r="A83" s="7"/>
      <c r="B83" s="19">
        <v>1917</v>
      </c>
      <c r="C83" s="7"/>
      <c r="D83" s="74"/>
      <c r="E83" s="9"/>
      <c r="F83" s="7"/>
      <c r="G83" s="7"/>
    </row>
    <row r="84" spans="1:7" s="8" customFormat="1" hidden="1" x14ac:dyDescent="0.25">
      <c r="A84" s="7"/>
      <c r="B84" s="19">
        <v>1918</v>
      </c>
      <c r="C84" s="7"/>
      <c r="D84" s="74"/>
      <c r="E84" s="9"/>
      <c r="F84" s="7"/>
      <c r="G84" s="7"/>
    </row>
    <row r="85" spans="1:7" s="8" customFormat="1" hidden="1" x14ac:dyDescent="0.25">
      <c r="A85" s="7"/>
      <c r="B85" s="19">
        <v>1919</v>
      </c>
      <c r="C85" s="7"/>
      <c r="D85" s="74"/>
      <c r="E85" s="9"/>
      <c r="F85" s="7"/>
      <c r="G85" s="7"/>
    </row>
    <row r="86" spans="1:7" s="8" customFormat="1" hidden="1" x14ac:dyDescent="0.25">
      <c r="A86" s="7"/>
      <c r="B86" s="19">
        <v>1920</v>
      </c>
      <c r="C86" s="7"/>
      <c r="D86" s="74"/>
      <c r="E86" s="9"/>
      <c r="F86" s="7"/>
      <c r="G86" s="7"/>
    </row>
    <row r="87" spans="1:7" s="8" customFormat="1" hidden="1" x14ac:dyDescent="0.25">
      <c r="A87" s="7"/>
      <c r="B87" s="19">
        <v>1921</v>
      </c>
      <c r="C87" s="7"/>
      <c r="D87" s="74"/>
      <c r="E87" s="9"/>
      <c r="F87" s="7"/>
      <c r="G87" s="7"/>
    </row>
    <row r="88" spans="1:7" s="8" customFormat="1" hidden="1" x14ac:dyDescent="0.25">
      <c r="A88" s="7"/>
      <c r="B88" s="19">
        <v>1922</v>
      </c>
      <c r="C88" s="7"/>
      <c r="D88" s="74"/>
      <c r="E88" s="9"/>
      <c r="F88" s="7"/>
      <c r="G88" s="7"/>
    </row>
    <row r="89" spans="1:7" s="8" customFormat="1" hidden="1" x14ac:dyDescent="0.25">
      <c r="A89" s="7"/>
      <c r="B89" s="19">
        <v>1923</v>
      </c>
      <c r="C89" s="7"/>
      <c r="D89" s="74"/>
      <c r="E89" s="9"/>
      <c r="F89" s="7"/>
      <c r="G89" s="7"/>
    </row>
    <row r="90" spans="1:7" s="8" customFormat="1" hidden="1" x14ac:dyDescent="0.25">
      <c r="A90" s="7"/>
      <c r="B90" s="19">
        <v>1924</v>
      </c>
      <c r="C90" s="7"/>
      <c r="D90" s="74"/>
      <c r="E90" s="9"/>
      <c r="F90" s="7"/>
      <c r="G90" s="7"/>
    </row>
    <row r="91" spans="1:7" s="8" customFormat="1" hidden="1" x14ac:dyDescent="0.25">
      <c r="A91" s="7"/>
      <c r="B91" s="19">
        <v>1925</v>
      </c>
      <c r="C91" s="7"/>
      <c r="D91" s="74"/>
      <c r="E91" s="9"/>
      <c r="F91" s="7"/>
      <c r="G91" s="7"/>
    </row>
    <row r="92" spans="1:7" s="8" customFormat="1" hidden="1" x14ac:dyDescent="0.25">
      <c r="A92" s="7"/>
      <c r="B92" s="19">
        <v>1926</v>
      </c>
      <c r="C92" s="7"/>
      <c r="D92" s="74"/>
      <c r="E92" s="9"/>
      <c r="F92" s="7"/>
      <c r="G92" s="7"/>
    </row>
    <row r="93" spans="1:7" s="8" customFormat="1" hidden="1" x14ac:dyDescent="0.25">
      <c r="A93" s="7"/>
      <c r="B93" s="19">
        <v>1927</v>
      </c>
      <c r="C93" s="7"/>
      <c r="D93" s="74"/>
      <c r="E93" s="9"/>
      <c r="F93" s="7"/>
      <c r="G93" s="7"/>
    </row>
    <row r="94" spans="1:7" s="8" customFormat="1" hidden="1" x14ac:dyDescent="0.25">
      <c r="A94" s="7"/>
      <c r="B94" s="19">
        <v>1928</v>
      </c>
      <c r="C94" s="7"/>
      <c r="D94" s="74"/>
      <c r="E94" s="9"/>
      <c r="F94" s="7"/>
      <c r="G94" s="7"/>
    </row>
    <row r="95" spans="1:7" s="8" customFormat="1" hidden="1" x14ac:dyDescent="0.25">
      <c r="A95" s="7"/>
      <c r="B95" s="19">
        <v>1929</v>
      </c>
      <c r="C95" s="7"/>
      <c r="D95" s="74"/>
      <c r="E95" s="9"/>
      <c r="F95" s="7"/>
      <c r="G95" s="7"/>
    </row>
    <row r="96" spans="1:7" s="8" customFormat="1" hidden="1" x14ac:dyDescent="0.25">
      <c r="A96" s="7"/>
      <c r="B96" s="19">
        <v>1930</v>
      </c>
      <c r="C96" s="7"/>
      <c r="D96" s="74"/>
      <c r="E96" s="9"/>
      <c r="F96" s="7"/>
      <c r="G96" s="7"/>
    </row>
    <row r="97" spans="1:7" s="8" customFormat="1" hidden="1" x14ac:dyDescent="0.25">
      <c r="A97" s="7"/>
      <c r="B97" s="19">
        <v>1931</v>
      </c>
      <c r="C97" s="7"/>
      <c r="D97" s="74"/>
      <c r="E97" s="9"/>
      <c r="F97" s="7"/>
      <c r="G97" s="7"/>
    </row>
    <row r="98" spans="1:7" s="8" customFormat="1" hidden="1" x14ac:dyDescent="0.25">
      <c r="A98" s="7"/>
      <c r="B98" s="19">
        <v>1932</v>
      </c>
      <c r="C98" s="7"/>
      <c r="D98" s="74"/>
      <c r="E98" s="9"/>
      <c r="F98" s="7"/>
      <c r="G98" s="7"/>
    </row>
    <row r="99" spans="1:7" s="8" customFormat="1" hidden="1" x14ac:dyDescent="0.25">
      <c r="A99" s="7"/>
      <c r="B99" s="19">
        <v>1933</v>
      </c>
      <c r="C99" s="7"/>
      <c r="D99" s="74"/>
      <c r="E99" s="9"/>
      <c r="F99" s="7"/>
      <c r="G99" s="7"/>
    </row>
    <row r="100" spans="1:7" s="8" customFormat="1" hidden="1" x14ac:dyDescent="0.25">
      <c r="A100" s="7"/>
      <c r="B100" s="19">
        <v>1934</v>
      </c>
      <c r="C100" s="7"/>
      <c r="D100" s="74"/>
      <c r="E100" s="9"/>
      <c r="F100" s="7"/>
      <c r="G100" s="7"/>
    </row>
    <row r="101" spans="1:7" s="8" customFormat="1" hidden="1" x14ac:dyDescent="0.25">
      <c r="A101" s="7"/>
      <c r="B101" s="19">
        <v>1935</v>
      </c>
      <c r="C101" s="7"/>
      <c r="D101" s="74"/>
      <c r="E101" s="9"/>
      <c r="F101" s="7"/>
      <c r="G101" s="7"/>
    </row>
    <row r="102" spans="1:7" s="8" customFormat="1" hidden="1" x14ac:dyDescent="0.25">
      <c r="A102" s="7"/>
      <c r="B102" s="19">
        <v>1936</v>
      </c>
      <c r="C102" s="7"/>
      <c r="D102" s="74"/>
      <c r="E102" s="9"/>
      <c r="F102" s="7"/>
      <c r="G102" s="7"/>
    </row>
    <row r="103" spans="1:7" s="8" customFormat="1" hidden="1" x14ac:dyDescent="0.25">
      <c r="A103" s="7"/>
      <c r="B103" s="19">
        <v>1937</v>
      </c>
      <c r="C103" s="7"/>
      <c r="D103" s="74"/>
      <c r="E103" s="9"/>
      <c r="F103" s="7"/>
      <c r="G103" s="7"/>
    </row>
    <row r="104" spans="1:7" s="8" customFormat="1" hidden="1" x14ac:dyDescent="0.25">
      <c r="A104" s="7"/>
      <c r="B104" s="19">
        <v>1938</v>
      </c>
      <c r="C104" s="7"/>
      <c r="D104" s="74"/>
      <c r="E104" s="9"/>
      <c r="F104" s="7"/>
      <c r="G104" s="7"/>
    </row>
    <row r="105" spans="1:7" s="8" customFormat="1" hidden="1" x14ac:dyDescent="0.25">
      <c r="A105" s="7"/>
      <c r="B105" s="19">
        <v>1939</v>
      </c>
      <c r="C105" s="7"/>
      <c r="D105" s="74"/>
      <c r="E105" s="9"/>
      <c r="F105" s="7"/>
      <c r="G105" s="7"/>
    </row>
    <row r="106" spans="1:7" s="8" customFormat="1" hidden="1" x14ac:dyDescent="0.25">
      <c r="A106" s="7"/>
      <c r="B106" s="19">
        <v>1940</v>
      </c>
      <c r="C106" s="7"/>
      <c r="D106" s="74"/>
      <c r="E106" s="9"/>
      <c r="F106" s="7"/>
      <c r="G106" s="7"/>
    </row>
    <row r="107" spans="1:7" s="8" customFormat="1" hidden="1" x14ac:dyDescent="0.25">
      <c r="A107" s="7"/>
      <c r="B107" s="19">
        <v>1941</v>
      </c>
      <c r="C107" s="7"/>
      <c r="D107" s="74"/>
      <c r="E107" s="9"/>
      <c r="F107" s="7"/>
      <c r="G107" s="7"/>
    </row>
    <row r="108" spans="1:7" s="8" customFormat="1" hidden="1" x14ac:dyDescent="0.25">
      <c r="A108" s="7"/>
      <c r="B108" s="19">
        <v>1942</v>
      </c>
      <c r="C108" s="7"/>
      <c r="D108" s="74"/>
      <c r="E108" s="9"/>
      <c r="F108" s="7"/>
      <c r="G108" s="7"/>
    </row>
    <row r="109" spans="1:7" s="8" customFormat="1" hidden="1" x14ac:dyDescent="0.25">
      <c r="A109" s="7"/>
      <c r="B109" s="19">
        <v>1943</v>
      </c>
      <c r="C109" s="7"/>
      <c r="D109" s="74"/>
      <c r="E109" s="9"/>
      <c r="F109" s="7"/>
      <c r="G109" s="7"/>
    </row>
    <row r="110" spans="1:7" s="8" customFormat="1" hidden="1" x14ac:dyDescent="0.25">
      <c r="A110" s="7"/>
      <c r="B110" s="19">
        <v>1944</v>
      </c>
      <c r="C110" s="7"/>
      <c r="D110" s="74"/>
      <c r="E110" s="9"/>
      <c r="F110" s="7"/>
      <c r="G110" s="7"/>
    </row>
    <row r="111" spans="1:7" s="8" customFormat="1" hidden="1" x14ac:dyDescent="0.25">
      <c r="A111" s="7"/>
      <c r="B111" s="19">
        <v>1945</v>
      </c>
      <c r="C111" s="7"/>
      <c r="D111" s="74"/>
      <c r="E111" s="9"/>
      <c r="F111" s="7"/>
      <c r="G111" s="7"/>
    </row>
    <row r="112" spans="1:7" s="8" customFormat="1" hidden="1" x14ac:dyDescent="0.25">
      <c r="A112" s="7"/>
      <c r="B112" s="19">
        <v>1946</v>
      </c>
      <c r="C112" s="7"/>
      <c r="D112" s="74"/>
      <c r="E112" s="9"/>
      <c r="F112" s="7"/>
      <c r="G112" s="7"/>
    </row>
    <row r="113" spans="1:7" s="8" customFormat="1" hidden="1" x14ac:dyDescent="0.25">
      <c r="A113" s="7"/>
      <c r="B113" s="19">
        <v>1947</v>
      </c>
      <c r="C113" s="7"/>
      <c r="D113" s="74"/>
      <c r="E113" s="9"/>
      <c r="F113" s="7"/>
      <c r="G113" s="7"/>
    </row>
    <row r="114" spans="1:7" s="8" customFormat="1" hidden="1" x14ac:dyDescent="0.25">
      <c r="A114" s="7"/>
      <c r="B114" s="19">
        <v>1948</v>
      </c>
      <c r="C114" s="7"/>
      <c r="D114" s="74"/>
      <c r="E114" s="9"/>
      <c r="F114" s="7"/>
      <c r="G114" s="7"/>
    </row>
    <row r="115" spans="1:7" s="8" customFormat="1" hidden="1" x14ac:dyDescent="0.25">
      <c r="A115" s="7"/>
      <c r="B115" s="19">
        <v>1949</v>
      </c>
      <c r="C115" s="7"/>
      <c r="D115" s="74"/>
      <c r="E115" s="9"/>
      <c r="F115" s="7"/>
      <c r="G115" s="7"/>
    </row>
    <row r="116" spans="1:7" s="8" customFormat="1" hidden="1" x14ac:dyDescent="0.25">
      <c r="A116" s="7"/>
      <c r="B116" s="19">
        <v>1950</v>
      </c>
      <c r="C116" s="7"/>
      <c r="D116" s="74"/>
      <c r="E116" s="9"/>
      <c r="F116" s="7"/>
      <c r="G116" s="7"/>
    </row>
    <row r="117" spans="1:7" s="8" customFormat="1" hidden="1" x14ac:dyDescent="0.25">
      <c r="A117" s="7"/>
      <c r="B117" s="19">
        <v>1951</v>
      </c>
      <c r="C117" s="7"/>
      <c r="D117" s="74"/>
      <c r="E117" s="9"/>
      <c r="F117" s="7"/>
      <c r="G117" s="7"/>
    </row>
    <row r="118" spans="1:7" s="8" customFormat="1" hidden="1" x14ac:dyDescent="0.25">
      <c r="A118" s="7"/>
      <c r="B118" s="19">
        <v>1952</v>
      </c>
      <c r="C118" s="7"/>
      <c r="D118" s="74"/>
      <c r="E118" s="9"/>
      <c r="F118" s="7"/>
      <c r="G118" s="7"/>
    </row>
    <row r="119" spans="1:7" s="8" customFormat="1" hidden="1" x14ac:dyDescent="0.25">
      <c r="A119" s="7"/>
      <c r="B119" s="19">
        <v>1953</v>
      </c>
      <c r="C119" s="7"/>
      <c r="D119" s="74"/>
      <c r="E119" s="9"/>
      <c r="F119" s="7"/>
      <c r="G119" s="7"/>
    </row>
    <row r="120" spans="1:7" s="8" customFormat="1" hidden="1" x14ac:dyDescent="0.25">
      <c r="A120" s="7"/>
      <c r="B120" s="19">
        <v>1954</v>
      </c>
      <c r="C120" s="7"/>
      <c r="D120" s="74"/>
      <c r="E120" s="9"/>
      <c r="F120" s="7"/>
      <c r="G120" s="7"/>
    </row>
    <row r="121" spans="1:7" s="8" customFormat="1" hidden="1" x14ac:dyDescent="0.25">
      <c r="A121" s="7"/>
      <c r="B121" s="19">
        <v>1955</v>
      </c>
      <c r="C121" s="7"/>
      <c r="D121" s="74"/>
      <c r="E121" s="9"/>
      <c r="F121" s="7"/>
      <c r="G121" s="7"/>
    </row>
    <row r="122" spans="1:7" s="8" customFormat="1" hidden="1" x14ac:dyDescent="0.25">
      <c r="A122" s="7"/>
      <c r="B122" s="19">
        <v>1956</v>
      </c>
      <c r="C122" s="7"/>
      <c r="D122" s="74"/>
      <c r="E122" s="9"/>
      <c r="F122" s="7"/>
      <c r="G122" s="7"/>
    </row>
    <row r="123" spans="1:7" s="8" customFormat="1" hidden="1" x14ac:dyDescent="0.25">
      <c r="A123" s="7"/>
      <c r="B123" s="19">
        <v>1957</v>
      </c>
      <c r="C123" s="7"/>
      <c r="D123" s="74"/>
      <c r="E123" s="9"/>
      <c r="F123" s="7"/>
      <c r="G123" s="7"/>
    </row>
    <row r="124" spans="1:7" s="8" customFormat="1" hidden="1" x14ac:dyDescent="0.25">
      <c r="A124" s="7"/>
      <c r="B124" s="19">
        <v>1958</v>
      </c>
      <c r="C124" s="7"/>
      <c r="D124" s="74"/>
      <c r="E124" s="9"/>
      <c r="F124" s="7"/>
      <c r="G124" s="7"/>
    </row>
    <row r="125" spans="1:7" s="8" customFormat="1" hidden="1" x14ac:dyDescent="0.25">
      <c r="A125" s="7"/>
      <c r="B125" s="19">
        <v>1959</v>
      </c>
      <c r="C125" s="7"/>
      <c r="D125" s="74"/>
      <c r="E125" s="9"/>
      <c r="F125" s="7"/>
      <c r="G125" s="7"/>
    </row>
    <row r="126" spans="1:7" s="8" customFormat="1" hidden="1" x14ac:dyDescent="0.25">
      <c r="A126" s="7"/>
      <c r="B126" s="19">
        <v>1960</v>
      </c>
      <c r="C126" s="7"/>
      <c r="D126" s="74"/>
      <c r="E126" s="9"/>
      <c r="F126" s="7"/>
      <c r="G126" s="7"/>
    </row>
    <row r="127" spans="1:7" s="8" customFormat="1" hidden="1" x14ac:dyDescent="0.25">
      <c r="A127" s="7"/>
      <c r="B127" s="19">
        <v>1961</v>
      </c>
      <c r="C127" s="7"/>
      <c r="D127" s="74"/>
      <c r="E127" s="9"/>
      <c r="F127" s="7"/>
      <c r="G127" s="7"/>
    </row>
    <row r="128" spans="1:7" s="8" customFormat="1" hidden="1" x14ac:dyDescent="0.25">
      <c r="A128" s="7"/>
      <c r="B128" s="19">
        <v>1962</v>
      </c>
      <c r="C128" s="7"/>
      <c r="D128" s="74"/>
      <c r="E128" s="9"/>
      <c r="F128" s="7"/>
      <c r="G128" s="7"/>
    </row>
    <row r="129" spans="1:7" s="8" customFormat="1" hidden="1" x14ac:dyDescent="0.25">
      <c r="A129" s="7"/>
      <c r="B129" s="19">
        <v>1963</v>
      </c>
      <c r="C129" s="7"/>
      <c r="D129" s="74"/>
      <c r="E129" s="9"/>
      <c r="F129" s="7"/>
      <c r="G129" s="7"/>
    </row>
    <row r="130" spans="1:7" s="8" customFormat="1" hidden="1" x14ac:dyDescent="0.25">
      <c r="A130" s="7"/>
      <c r="B130" s="19">
        <v>1964</v>
      </c>
      <c r="C130" s="7"/>
      <c r="D130" s="74"/>
      <c r="E130" s="9"/>
      <c r="F130" s="7"/>
      <c r="G130" s="7"/>
    </row>
    <row r="131" spans="1:7" s="8" customFormat="1" hidden="1" x14ac:dyDescent="0.25">
      <c r="A131" s="7"/>
      <c r="B131" s="19">
        <v>1965</v>
      </c>
      <c r="C131" s="7"/>
      <c r="D131" s="74"/>
      <c r="E131" s="9"/>
      <c r="F131" s="7"/>
      <c r="G131" s="7"/>
    </row>
    <row r="132" spans="1:7" s="8" customFormat="1" hidden="1" x14ac:dyDescent="0.25">
      <c r="A132" s="7"/>
      <c r="B132" s="19">
        <v>1966</v>
      </c>
      <c r="C132" s="7"/>
      <c r="D132" s="74"/>
      <c r="E132" s="9"/>
      <c r="F132" s="7"/>
      <c r="G132" s="7"/>
    </row>
    <row r="133" spans="1:7" s="8" customFormat="1" hidden="1" x14ac:dyDescent="0.25">
      <c r="A133" s="7"/>
      <c r="B133" s="19">
        <v>1967</v>
      </c>
      <c r="C133" s="7"/>
      <c r="D133" s="74"/>
      <c r="E133" s="9"/>
      <c r="F133" s="7"/>
      <c r="G133" s="7"/>
    </row>
    <row r="134" spans="1:7" s="8" customFormat="1" hidden="1" x14ac:dyDescent="0.25">
      <c r="A134" s="7"/>
      <c r="B134" s="19">
        <v>1968</v>
      </c>
      <c r="C134" s="7"/>
      <c r="D134" s="74"/>
      <c r="E134" s="9"/>
      <c r="F134" s="7"/>
      <c r="G134" s="7"/>
    </row>
    <row r="135" spans="1:7" s="8" customFormat="1" hidden="1" x14ac:dyDescent="0.25">
      <c r="A135" s="7"/>
      <c r="B135" s="19">
        <v>1969</v>
      </c>
      <c r="C135" s="7"/>
      <c r="D135" s="74"/>
      <c r="E135" s="9"/>
      <c r="F135" s="7"/>
      <c r="G135" s="7"/>
    </row>
    <row r="136" spans="1:7" s="8" customFormat="1" hidden="1" x14ac:dyDescent="0.25">
      <c r="A136" s="7"/>
      <c r="B136" s="19">
        <v>1970</v>
      </c>
      <c r="C136" s="7"/>
      <c r="D136" s="74"/>
      <c r="E136" s="9"/>
      <c r="F136" s="7"/>
      <c r="G136" s="7"/>
    </row>
    <row r="137" spans="1:7" s="8" customFormat="1" hidden="1" x14ac:dyDescent="0.25">
      <c r="A137" s="7"/>
      <c r="B137" s="19">
        <v>1971</v>
      </c>
      <c r="C137" s="7"/>
      <c r="D137" s="74"/>
      <c r="E137" s="9"/>
      <c r="F137" s="7"/>
      <c r="G137" s="7"/>
    </row>
    <row r="138" spans="1:7" s="8" customFormat="1" hidden="1" x14ac:dyDescent="0.25">
      <c r="A138" s="7"/>
      <c r="B138" s="19">
        <v>1972</v>
      </c>
      <c r="C138" s="7"/>
      <c r="D138" s="74"/>
      <c r="E138" s="9"/>
      <c r="F138" s="7"/>
      <c r="G138" s="7"/>
    </row>
    <row r="139" spans="1:7" s="8" customFormat="1" hidden="1" x14ac:dyDescent="0.25">
      <c r="A139" s="7"/>
      <c r="B139" s="19">
        <v>1973</v>
      </c>
      <c r="C139" s="7"/>
      <c r="D139" s="74"/>
      <c r="E139" s="9"/>
      <c r="F139" s="7"/>
      <c r="G139" s="7"/>
    </row>
    <row r="140" spans="1:7" s="8" customFormat="1" hidden="1" x14ac:dyDescent="0.25">
      <c r="A140" s="7"/>
      <c r="B140" s="19">
        <v>1974</v>
      </c>
      <c r="C140" s="7"/>
      <c r="D140" s="74"/>
      <c r="E140" s="9"/>
      <c r="F140" s="7"/>
      <c r="G140" s="7"/>
    </row>
    <row r="141" spans="1:7" s="8" customFormat="1" hidden="1" x14ac:dyDescent="0.25">
      <c r="A141" s="7"/>
      <c r="B141" s="19">
        <v>1975</v>
      </c>
      <c r="C141" s="7"/>
      <c r="D141" s="74"/>
      <c r="E141" s="9"/>
      <c r="F141" s="7"/>
      <c r="G141" s="7"/>
    </row>
    <row r="142" spans="1:7" s="8" customFormat="1" hidden="1" x14ac:dyDescent="0.25">
      <c r="A142" s="7"/>
      <c r="B142" s="19">
        <v>1976</v>
      </c>
      <c r="C142" s="7"/>
      <c r="D142" s="74"/>
      <c r="E142" s="9"/>
      <c r="F142" s="7"/>
      <c r="G142" s="7"/>
    </row>
    <row r="143" spans="1:7" s="8" customFormat="1" hidden="1" x14ac:dyDescent="0.25">
      <c r="A143" s="7"/>
      <c r="B143" s="19">
        <v>1977</v>
      </c>
      <c r="C143" s="7"/>
      <c r="D143" s="74"/>
      <c r="E143" s="9"/>
      <c r="F143" s="7"/>
      <c r="G143" s="7"/>
    </row>
    <row r="144" spans="1:7" s="8" customFormat="1" hidden="1" x14ac:dyDescent="0.25">
      <c r="A144" s="7"/>
      <c r="B144" s="19">
        <v>1978</v>
      </c>
      <c r="C144" s="7"/>
      <c r="D144" s="74"/>
      <c r="E144" s="9"/>
      <c r="F144" s="7"/>
      <c r="G144" s="7"/>
    </row>
    <row r="145" spans="1:7" s="8" customFormat="1" hidden="1" x14ac:dyDescent="0.25">
      <c r="A145" s="7"/>
      <c r="B145" s="19">
        <v>1979</v>
      </c>
      <c r="C145" s="7"/>
      <c r="D145" s="74"/>
      <c r="E145" s="9"/>
      <c r="F145" s="7"/>
      <c r="G145" s="7"/>
    </row>
    <row r="146" spans="1:7" s="8" customFormat="1" hidden="1" x14ac:dyDescent="0.25">
      <c r="A146" s="7"/>
      <c r="B146" s="19">
        <v>1980</v>
      </c>
      <c r="C146" s="7"/>
      <c r="D146" s="74"/>
      <c r="E146" s="9"/>
      <c r="F146" s="7"/>
      <c r="G146" s="7"/>
    </row>
    <row r="147" spans="1:7" s="8" customFormat="1" hidden="1" x14ac:dyDescent="0.25">
      <c r="A147" s="7"/>
      <c r="B147" s="19">
        <v>1981</v>
      </c>
      <c r="C147" s="7"/>
      <c r="D147" s="74"/>
      <c r="E147" s="9"/>
      <c r="F147" s="7"/>
      <c r="G147" s="7"/>
    </row>
    <row r="148" spans="1:7" s="8" customFormat="1" hidden="1" x14ac:dyDescent="0.25">
      <c r="A148" s="7"/>
      <c r="B148" s="19">
        <v>1982</v>
      </c>
      <c r="C148" s="7"/>
      <c r="D148" s="74"/>
      <c r="E148" s="9"/>
      <c r="F148" s="7"/>
      <c r="G148" s="7"/>
    </row>
    <row r="149" spans="1:7" s="8" customFormat="1" hidden="1" x14ac:dyDescent="0.25">
      <c r="A149" s="7"/>
      <c r="B149" s="19">
        <v>1983</v>
      </c>
      <c r="C149" s="7"/>
      <c r="D149" s="74"/>
      <c r="E149" s="9"/>
      <c r="F149" s="7"/>
      <c r="G149" s="7"/>
    </row>
    <row r="150" spans="1:7" s="8" customFormat="1" hidden="1" x14ac:dyDescent="0.25">
      <c r="A150" s="7"/>
      <c r="B150" s="19">
        <v>1984</v>
      </c>
      <c r="C150" s="7"/>
      <c r="D150" s="74"/>
      <c r="E150" s="9"/>
      <c r="F150" s="7"/>
      <c r="G150" s="7"/>
    </row>
    <row r="151" spans="1:7" s="8" customFormat="1" hidden="1" x14ac:dyDescent="0.25">
      <c r="A151" s="7"/>
      <c r="B151" s="19">
        <v>1985</v>
      </c>
      <c r="C151" s="7"/>
      <c r="D151" s="74"/>
      <c r="E151" s="9"/>
      <c r="F151" s="7"/>
      <c r="G151" s="7"/>
    </row>
    <row r="152" spans="1:7" s="8" customFormat="1" hidden="1" x14ac:dyDescent="0.25">
      <c r="A152" s="7"/>
      <c r="B152" s="19">
        <v>1986</v>
      </c>
      <c r="C152" s="7"/>
      <c r="D152" s="74"/>
      <c r="E152" s="9"/>
      <c r="F152" s="7"/>
      <c r="G152" s="7"/>
    </row>
    <row r="153" spans="1:7" s="8" customFormat="1" hidden="1" x14ac:dyDescent="0.25">
      <c r="A153" s="7"/>
      <c r="B153" s="19">
        <v>1987</v>
      </c>
      <c r="C153" s="7"/>
      <c r="D153" s="74"/>
      <c r="E153" s="9"/>
      <c r="F153" s="7"/>
      <c r="G153" s="7"/>
    </row>
    <row r="154" spans="1:7" s="8" customFormat="1" hidden="1" x14ac:dyDescent="0.25">
      <c r="A154" s="7"/>
      <c r="B154" s="19">
        <v>1988</v>
      </c>
      <c r="C154" s="7"/>
      <c r="D154" s="74"/>
      <c r="E154" s="9"/>
      <c r="F154" s="7"/>
      <c r="G154" s="7"/>
    </row>
    <row r="155" spans="1:7" s="8" customFormat="1" hidden="1" x14ac:dyDescent="0.25">
      <c r="A155" s="7"/>
      <c r="B155" s="19">
        <v>1989</v>
      </c>
      <c r="C155" s="7"/>
      <c r="D155" s="74"/>
      <c r="E155" s="9"/>
      <c r="F155" s="7"/>
      <c r="G155" s="7"/>
    </row>
    <row r="156" spans="1:7" s="8" customFormat="1" hidden="1" x14ac:dyDescent="0.25">
      <c r="A156" s="7"/>
      <c r="B156" s="19">
        <v>1990</v>
      </c>
      <c r="C156" s="7"/>
      <c r="D156" s="74"/>
      <c r="E156" s="9"/>
      <c r="F156" s="7"/>
      <c r="G156" s="7"/>
    </row>
    <row r="157" spans="1:7" s="8" customFormat="1" hidden="1" x14ac:dyDescent="0.25">
      <c r="A157" s="7"/>
      <c r="B157" s="19">
        <v>1991</v>
      </c>
      <c r="C157" s="7"/>
      <c r="D157" s="74"/>
      <c r="E157" s="9"/>
      <c r="F157" s="7"/>
      <c r="G157" s="7"/>
    </row>
    <row r="158" spans="1:7" s="8" customFormat="1" hidden="1" x14ac:dyDescent="0.25">
      <c r="A158" s="7"/>
      <c r="B158" s="19">
        <v>1992</v>
      </c>
      <c r="C158" s="7"/>
      <c r="D158" s="74"/>
      <c r="E158" s="9"/>
      <c r="F158" s="7"/>
      <c r="G158" s="7"/>
    </row>
    <row r="159" spans="1:7" s="8" customFormat="1" hidden="1" x14ac:dyDescent="0.25">
      <c r="A159" s="7"/>
      <c r="B159" s="19">
        <v>1993</v>
      </c>
      <c r="C159" s="7"/>
      <c r="D159" s="74"/>
      <c r="E159" s="9"/>
      <c r="F159" s="7"/>
      <c r="G159" s="7"/>
    </row>
    <row r="160" spans="1:7" s="8" customFormat="1" hidden="1" x14ac:dyDescent="0.25">
      <c r="A160" s="7"/>
      <c r="B160" s="19">
        <v>1994</v>
      </c>
      <c r="C160" s="7"/>
      <c r="D160" s="74"/>
      <c r="E160" s="9"/>
      <c r="F160" s="7"/>
      <c r="G160" s="7"/>
    </row>
    <row r="161" spans="1:7" s="8" customFormat="1" hidden="1" x14ac:dyDescent="0.25">
      <c r="A161" s="7"/>
      <c r="B161" s="19">
        <v>1995</v>
      </c>
      <c r="C161" s="7"/>
      <c r="D161" s="74"/>
      <c r="E161" s="9"/>
      <c r="F161" s="7"/>
      <c r="G161" s="7"/>
    </row>
    <row r="162" spans="1:7" s="8" customFormat="1" hidden="1" x14ac:dyDescent="0.25">
      <c r="A162" s="7"/>
      <c r="B162" s="19">
        <v>1996</v>
      </c>
      <c r="C162" s="7"/>
      <c r="D162" s="74"/>
      <c r="E162" s="9"/>
      <c r="F162" s="7"/>
      <c r="G162" s="7"/>
    </row>
    <row r="163" spans="1:7" s="8" customFormat="1" hidden="1" x14ac:dyDescent="0.25">
      <c r="A163" s="7"/>
      <c r="B163" s="19">
        <v>1997</v>
      </c>
      <c r="C163" s="7"/>
      <c r="D163" s="74"/>
      <c r="E163" s="9"/>
      <c r="F163" s="7"/>
      <c r="G163" s="7"/>
    </row>
    <row r="164" spans="1:7" s="8" customFormat="1" hidden="1" x14ac:dyDescent="0.25">
      <c r="A164" s="7"/>
      <c r="B164" s="19">
        <v>1998</v>
      </c>
      <c r="C164" s="7"/>
      <c r="D164" s="74"/>
      <c r="E164" s="9"/>
      <c r="F164" s="7"/>
      <c r="G164" s="7"/>
    </row>
    <row r="165" spans="1:7" s="8" customFormat="1" hidden="1" x14ac:dyDescent="0.25">
      <c r="A165" s="7"/>
      <c r="B165" s="19">
        <v>1999</v>
      </c>
      <c r="C165" s="7"/>
      <c r="D165" s="74"/>
      <c r="E165" s="9"/>
      <c r="F165" s="7"/>
      <c r="G165" s="7"/>
    </row>
    <row r="166" spans="1:7" s="8" customFormat="1" hidden="1" x14ac:dyDescent="0.25">
      <c r="A166" s="7"/>
      <c r="B166" s="19">
        <v>2000</v>
      </c>
      <c r="C166" s="7"/>
      <c r="D166" s="74"/>
      <c r="E166" s="9"/>
      <c r="F166" s="7"/>
      <c r="G166" s="7"/>
    </row>
    <row r="167" spans="1:7" s="8" customFormat="1" hidden="1" x14ac:dyDescent="0.25">
      <c r="A167" s="7"/>
      <c r="B167" s="19">
        <v>2001</v>
      </c>
      <c r="C167" s="7"/>
      <c r="D167" s="74"/>
      <c r="E167" s="9"/>
      <c r="F167" s="7"/>
      <c r="G167" s="7"/>
    </row>
    <row r="168" spans="1:7" s="8" customFormat="1" hidden="1" x14ac:dyDescent="0.25">
      <c r="A168" s="7"/>
      <c r="B168" s="19">
        <v>2002</v>
      </c>
      <c r="C168" s="7"/>
      <c r="D168" s="74"/>
      <c r="E168" s="9"/>
      <c r="F168" s="7"/>
      <c r="G168" s="7"/>
    </row>
    <row r="169" spans="1:7" s="8" customFormat="1" hidden="1" x14ac:dyDescent="0.25">
      <c r="A169" s="7"/>
      <c r="B169" s="19">
        <v>2003</v>
      </c>
      <c r="C169" s="7"/>
      <c r="D169" s="74"/>
      <c r="E169" s="9"/>
      <c r="F169" s="7"/>
      <c r="G169" s="7"/>
    </row>
    <row r="170" spans="1:7" s="8" customFormat="1" hidden="1" x14ac:dyDescent="0.25">
      <c r="A170" s="7"/>
      <c r="B170" s="19">
        <v>2004</v>
      </c>
      <c r="C170" s="7"/>
      <c r="D170" s="74"/>
      <c r="E170" s="9"/>
      <c r="F170" s="7"/>
      <c r="G170" s="7"/>
    </row>
    <row r="171" spans="1:7" s="8" customFormat="1" hidden="1" x14ac:dyDescent="0.25">
      <c r="A171" s="7"/>
      <c r="B171" s="19">
        <v>2005</v>
      </c>
      <c r="C171" s="7"/>
      <c r="D171" s="74"/>
      <c r="E171" s="9"/>
      <c r="F171" s="7"/>
      <c r="G171" s="7"/>
    </row>
    <row r="172" spans="1:7" s="8" customFormat="1" hidden="1" x14ac:dyDescent="0.25">
      <c r="A172" s="7"/>
      <c r="B172" s="19">
        <v>2006</v>
      </c>
      <c r="C172" s="7"/>
      <c r="D172" s="74"/>
      <c r="E172" s="9"/>
      <c r="F172" s="7"/>
      <c r="G172" s="7"/>
    </row>
    <row r="173" spans="1:7" s="8" customFormat="1" hidden="1" x14ac:dyDescent="0.25">
      <c r="A173" s="7"/>
      <c r="B173" s="19">
        <v>2007</v>
      </c>
      <c r="C173" s="7"/>
      <c r="D173" s="74"/>
      <c r="E173" s="9"/>
      <c r="F173" s="7"/>
      <c r="G173" s="7"/>
    </row>
    <row r="174" spans="1:7" s="8" customFormat="1" hidden="1" x14ac:dyDescent="0.25">
      <c r="A174" s="7"/>
      <c r="B174" s="19">
        <v>2008</v>
      </c>
      <c r="C174" s="7"/>
      <c r="D174" s="74"/>
      <c r="E174" s="9"/>
      <c r="F174" s="7"/>
      <c r="G174" s="7"/>
    </row>
    <row r="175" spans="1:7" s="8" customFormat="1" hidden="1" x14ac:dyDescent="0.25">
      <c r="A175" s="7"/>
      <c r="B175" s="19">
        <v>2009</v>
      </c>
      <c r="C175" s="7"/>
      <c r="D175" s="74"/>
      <c r="E175" s="9"/>
      <c r="F175" s="7"/>
      <c r="G175" s="7"/>
    </row>
    <row r="176" spans="1:7" s="8" customFormat="1" hidden="1" x14ac:dyDescent="0.25">
      <c r="A176" s="7"/>
      <c r="B176" s="19">
        <v>2010</v>
      </c>
      <c r="C176" s="7"/>
      <c r="D176" s="74"/>
      <c r="E176" s="9"/>
      <c r="F176" s="7"/>
      <c r="G176" s="7"/>
    </row>
    <row r="177" spans="1:7" s="8" customFormat="1" hidden="1" x14ac:dyDescent="0.25">
      <c r="A177" s="7"/>
      <c r="B177" s="19">
        <v>2011</v>
      </c>
      <c r="C177" s="7"/>
      <c r="D177" s="74"/>
      <c r="E177" s="9"/>
      <c r="F177" s="7"/>
      <c r="G177" s="7"/>
    </row>
    <row r="178" spans="1:7" s="8" customFormat="1" hidden="1" x14ac:dyDescent="0.25">
      <c r="A178" s="7"/>
      <c r="B178" s="19">
        <v>2012</v>
      </c>
      <c r="C178" s="7"/>
      <c r="D178" s="74"/>
      <c r="E178" s="9"/>
      <c r="F178" s="7"/>
      <c r="G178" s="7"/>
    </row>
    <row r="179" spans="1:7" s="8" customFormat="1" hidden="1" x14ac:dyDescent="0.25">
      <c r="A179" s="7"/>
      <c r="B179" s="19">
        <v>2013</v>
      </c>
      <c r="C179" s="7"/>
      <c r="D179" s="74"/>
      <c r="E179" s="9"/>
      <c r="F179" s="7"/>
      <c r="G179" s="7"/>
    </row>
    <row r="180" spans="1:7" s="8" customFormat="1" hidden="1" x14ac:dyDescent="0.25">
      <c r="A180" s="7"/>
      <c r="B180" s="19">
        <v>2014</v>
      </c>
      <c r="C180" s="7"/>
      <c r="D180" s="74"/>
      <c r="E180" s="9"/>
      <c r="F180" s="7"/>
      <c r="G180" s="7"/>
    </row>
    <row r="181" spans="1:7" s="8" customFormat="1" hidden="1" x14ac:dyDescent="0.25">
      <c r="A181" s="7"/>
      <c r="B181" s="19">
        <v>2015</v>
      </c>
      <c r="C181" s="7"/>
      <c r="D181" s="74"/>
      <c r="E181" s="9"/>
      <c r="F181" s="7"/>
      <c r="G181" s="7"/>
    </row>
    <row r="182" spans="1:7" s="8" customFormat="1" hidden="1" x14ac:dyDescent="0.25">
      <c r="A182" s="7"/>
      <c r="B182" s="19">
        <v>2016</v>
      </c>
      <c r="C182" s="7"/>
      <c r="D182" s="74"/>
      <c r="E182" s="9"/>
      <c r="F182" s="7"/>
      <c r="G182" s="7"/>
    </row>
    <row r="183" spans="1:7" s="8" customFormat="1" hidden="1" x14ac:dyDescent="0.25">
      <c r="A183" s="7"/>
      <c r="B183" s="19">
        <v>2017</v>
      </c>
      <c r="C183" s="7"/>
      <c r="D183" s="74"/>
      <c r="E183" s="9"/>
      <c r="F183" s="7"/>
      <c r="G183" s="7"/>
    </row>
    <row r="184" spans="1:7" s="8" customFormat="1" hidden="1" x14ac:dyDescent="0.25">
      <c r="A184" s="7"/>
      <c r="B184" s="19">
        <v>2018</v>
      </c>
      <c r="C184" s="7"/>
      <c r="D184" s="74"/>
      <c r="E184" s="9"/>
      <c r="F184" s="7"/>
      <c r="G184" s="7"/>
    </row>
    <row r="185" spans="1:7" s="8" customFormat="1" hidden="1" x14ac:dyDescent="0.25">
      <c r="A185" s="7"/>
      <c r="B185" s="19">
        <v>2019</v>
      </c>
      <c r="C185" s="7"/>
      <c r="D185" s="74"/>
      <c r="E185" s="9"/>
      <c r="F185" s="7"/>
      <c r="G185" s="7"/>
    </row>
    <row r="186" spans="1:7" s="8" customFormat="1" ht="15.75" hidden="1" thickBot="1" x14ac:dyDescent="0.3">
      <c r="A186" s="7"/>
      <c r="B186" s="12">
        <v>2020</v>
      </c>
      <c r="C186" s="7"/>
      <c r="D186" s="74"/>
      <c r="E186" s="9"/>
      <c r="F186" s="7"/>
      <c r="G186" s="7"/>
    </row>
    <row r="187" spans="1:7" s="8" customFormat="1" hidden="1" x14ac:dyDescent="0.25">
      <c r="A187" s="7"/>
      <c r="B187" s="7"/>
      <c r="C187" s="7"/>
      <c r="D187" s="74"/>
      <c r="E187" s="9"/>
      <c r="F187" s="7"/>
      <c r="G187" s="7"/>
    </row>
    <row r="188" spans="1:7" s="8" customFormat="1" hidden="1" x14ac:dyDescent="0.25">
      <c r="A188" s="7"/>
      <c r="B188" s="7"/>
      <c r="C188" s="134"/>
      <c r="D188" s="74"/>
      <c r="E188" s="9"/>
      <c r="F188" s="7"/>
      <c r="G188" s="7"/>
    </row>
    <row r="189" spans="1:7" s="8" customFormat="1" x14ac:dyDescent="0.25">
      <c r="A189" s="7"/>
      <c r="B189" s="7"/>
      <c r="C189" s="7"/>
      <c r="D189" s="74"/>
      <c r="E189" s="9"/>
      <c r="F189" s="7"/>
      <c r="G189" s="7"/>
    </row>
    <row r="190" spans="1:7" s="8" customFormat="1" x14ac:dyDescent="0.25">
      <c r="A190" s="7"/>
      <c r="B190" s="7"/>
      <c r="C190" s="7"/>
      <c r="D190" s="74"/>
      <c r="E190" s="9"/>
      <c r="F190" s="7"/>
      <c r="G190" s="7"/>
    </row>
    <row r="191" spans="1:7" s="8" customFormat="1" x14ac:dyDescent="0.25">
      <c r="A191" s="7"/>
      <c r="B191" s="7"/>
      <c r="C191" s="7"/>
      <c r="D191" s="74"/>
      <c r="E191" s="9"/>
      <c r="F191" s="7"/>
      <c r="G191" s="7"/>
    </row>
    <row r="192" spans="1:7" s="8" customFormat="1" x14ac:dyDescent="0.25">
      <c r="A192" s="7"/>
      <c r="B192" s="74"/>
      <c r="C192" s="7"/>
      <c r="D192" s="74"/>
      <c r="E192" s="9"/>
      <c r="F192" s="7"/>
      <c r="G192" s="7"/>
    </row>
    <row r="193" spans="1:7" s="8" customFormat="1" x14ac:dyDescent="0.25">
      <c r="A193" s="7"/>
      <c r="B193" s="74"/>
      <c r="C193" s="7"/>
      <c r="D193" s="74"/>
      <c r="E193" s="9"/>
      <c r="F193" s="7"/>
      <c r="G193" s="7"/>
    </row>
    <row r="194" spans="1:7" s="8" customFormat="1" x14ac:dyDescent="0.25">
      <c r="A194" s="7"/>
      <c r="B194" s="7"/>
      <c r="C194" s="7"/>
      <c r="D194" s="74"/>
      <c r="E194" s="9"/>
      <c r="F194" s="7"/>
      <c r="G194" s="7"/>
    </row>
    <row r="195" spans="1:7" s="8" customFormat="1" x14ac:dyDescent="0.25">
      <c r="A195" s="7"/>
      <c r="B195" s="7"/>
      <c r="C195" s="7"/>
      <c r="D195" s="74"/>
      <c r="E195" s="9"/>
      <c r="F195" s="7"/>
      <c r="G195" s="7"/>
    </row>
    <row r="196" spans="1:7" s="8" customFormat="1" x14ac:dyDescent="0.25">
      <c r="A196" s="7"/>
      <c r="B196" s="7"/>
      <c r="C196" s="7"/>
      <c r="D196" s="74"/>
      <c r="E196" s="9"/>
      <c r="F196" s="7"/>
      <c r="G196" s="7"/>
    </row>
    <row r="197" spans="1:7" s="8" customFormat="1" x14ac:dyDescent="0.25">
      <c r="A197" s="7"/>
      <c r="B197" s="7"/>
      <c r="C197" s="7"/>
      <c r="D197" s="74"/>
      <c r="E197" s="9"/>
      <c r="F197" s="7"/>
      <c r="G197" s="7"/>
    </row>
    <row r="198" spans="1:7" s="8" customFormat="1" x14ac:dyDescent="0.25">
      <c r="A198" s="7"/>
      <c r="B198" s="7"/>
      <c r="C198" s="7"/>
      <c r="D198" s="74"/>
      <c r="E198" s="9"/>
      <c r="F198" s="7"/>
      <c r="G198" s="7"/>
    </row>
    <row r="199" spans="1:7" s="8" customFormat="1" x14ac:dyDescent="0.25">
      <c r="A199" s="7"/>
      <c r="B199" s="7"/>
      <c r="C199" s="7"/>
      <c r="D199" s="74"/>
      <c r="E199" s="9"/>
      <c r="F199" s="7"/>
      <c r="G199" s="7"/>
    </row>
    <row r="200" spans="1:7" s="8" customFormat="1" x14ac:dyDescent="0.25">
      <c r="A200" s="7"/>
      <c r="B200" s="7"/>
      <c r="C200" s="7"/>
      <c r="D200" s="74"/>
      <c r="E200" s="9"/>
      <c r="F200" s="7"/>
      <c r="G200" s="7"/>
    </row>
    <row r="201" spans="1:7" s="8" customFormat="1" x14ac:dyDescent="0.25">
      <c r="A201" s="7"/>
      <c r="B201" s="7"/>
      <c r="C201" s="7"/>
      <c r="D201" s="74"/>
      <c r="E201" s="9"/>
      <c r="F201" s="7"/>
      <c r="G201" s="7"/>
    </row>
    <row r="202" spans="1:7" s="8" customFormat="1" x14ac:dyDescent="0.25">
      <c r="A202" s="7"/>
      <c r="B202" s="7"/>
      <c r="C202" s="7"/>
      <c r="D202" s="74"/>
      <c r="E202" s="9"/>
      <c r="F202" s="7"/>
      <c r="G202" s="7"/>
    </row>
    <row r="203" spans="1:7" s="8" customFormat="1" x14ac:dyDescent="0.25">
      <c r="A203" s="7"/>
      <c r="B203" s="7"/>
      <c r="C203" s="7"/>
      <c r="D203" s="74"/>
      <c r="E203" s="9"/>
      <c r="F203" s="7"/>
      <c r="G203" s="7"/>
    </row>
    <row r="204" spans="1:7" s="8" customFormat="1" x14ac:dyDescent="0.25">
      <c r="A204" s="7"/>
      <c r="B204" s="7"/>
      <c r="C204" s="7"/>
      <c r="D204" s="74"/>
      <c r="E204" s="9"/>
      <c r="F204" s="7"/>
      <c r="G204" s="7"/>
    </row>
    <row r="205" spans="1:7" s="8" customFormat="1" x14ac:dyDescent="0.25">
      <c r="A205" s="7"/>
      <c r="B205" s="7"/>
      <c r="C205" s="7"/>
      <c r="D205" s="74"/>
      <c r="E205" s="9"/>
      <c r="F205" s="7"/>
      <c r="G205" s="7"/>
    </row>
    <row r="206" spans="1:7" s="8" customFormat="1" x14ac:dyDescent="0.25">
      <c r="A206" s="7"/>
      <c r="B206" s="7"/>
      <c r="C206" s="7"/>
      <c r="D206" s="74"/>
      <c r="E206" s="9"/>
      <c r="F206" s="7"/>
      <c r="G206" s="7"/>
    </row>
    <row r="207" spans="1:7" s="8" customFormat="1" x14ac:dyDescent="0.25">
      <c r="A207" s="7"/>
      <c r="B207" s="7"/>
      <c r="C207" s="7"/>
      <c r="D207" s="74"/>
      <c r="E207" s="9"/>
      <c r="F207" s="7"/>
      <c r="G207" s="7"/>
    </row>
    <row r="208" spans="1:7" s="8" customFormat="1" x14ac:dyDescent="0.25">
      <c r="A208" s="7"/>
      <c r="B208" s="7"/>
      <c r="C208" s="7"/>
      <c r="D208" s="74"/>
      <c r="E208" s="9"/>
      <c r="F208" s="7"/>
      <c r="G208" s="7"/>
    </row>
    <row r="209" spans="1:7" s="8" customFormat="1" x14ac:dyDescent="0.25">
      <c r="A209" s="7"/>
      <c r="B209" s="7"/>
      <c r="C209" s="7"/>
      <c r="D209" s="74"/>
      <c r="E209" s="9"/>
      <c r="F209" s="7"/>
      <c r="G209" s="7"/>
    </row>
    <row r="210" spans="1:7" s="8" customFormat="1" x14ac:dyDescent="0.25">
      <c r="A210" s="7"/>
      <c r="B210" s="7"/>
      <c r="C210" s="7"/>
      <c r="D210" s="74"/>
      <c r="E210" s="9"/>
      <c r="F210" s="7"/>
      <c r="G210" s="7"/>
    </row>
    <row r="211" spans="1:7" s="8" customFormat="1" x14ac:dyDescent="0.25">
      <c r="A211" s="7"/>
      <c r="B211" s="7"/>
      <c r="C211" s="7"/>
      <c r="D211" s="74"/>
      <c r="E211" s="9"/>
      <c r="F211" s="7"/>
      <c r="G211" s="7"/>
    </row>
    <row r="212" spans="1:7" s="8" customFormat="1" x14ac:dyDescent="0.25">
      <c r="A212" s="7"/>
      <c r="B212" s="7"/>
      <c r="C212" s="7"/>
      <c r="D212" s="74"/>
      <c r="E212" s="9"/>
      <c r="F212" s="7"/>
      <c r="G212" s="7"/>
    </row>
    <row r="213" spans="1:7" s="8" customFormat="1" x14ac:dyDescent="0.25">
      <c r="A213" s="7"/>
      <c r="B213" s="7"/>
      <c r="C213" s="7"/>
      <c r="D213" s="74"/>
      <c r="E213" s="9"/>
      <c r="F213" s="7"/>
      <c r="G213" s="7"/>
    </row>
    <row r="214" spans="1:7" s="8" customFormat="1" x14ac:dyDescent="0.25">
      <c r="A214" s="7"/>
      <c r="B214" s="7"/>
      <c r="C214" s="7"/>
      <c r="D214" s="74"/>
      <c r="E214" s="9"/>
      <c r="F214" s="7"/>
      <c r="G214" s="7"/>
    </row>
    <row r="215" spans="1:7" s="8" customFormat="1" x14ac:dyDescent="0.25">
      <c r="A215" s="7"/>
      <c r="B215" s="7"/>
      <c r="C215" s="7"/>
      <c r="D215" s="74"/>
      <c r="E215" s="9"/>
      <c r="F215" s="7"/>
      <c r="G215" s="7"/>
    </row>
    <row r="216" spans="1:7" s="8" customFormat="1" x14ac:dyDescent="0.25">
      <c r="A216" s="7"/>
      <c r="B216" s="7"/>
      <c r="C216" s="7"/>
      <c r="D216" s="74"/>
      <c r="E216" s="9"/>
      <c r="F216" s="7"/>
      <c r="G216" s="7"/>
    </row>
    <row r="217" spans="1:7" s="8" customFormat="1" x14ac:dyDescent="0.25">
      <c r="A217" s="7"/>
      <c r="B217" s="7"/>
      <c r="C217" s="7"/>
      <c r="D217" s="74"/>
      <c r="E217" s="9"/>
      <c r="F217" s="7"/>
      <c r="G217" s="7"/>
    </row>
    <row r="218" spans="1:7" s="8" customFormat="1" x14ac:dyDescent="0.25">
      <c r="A218" s="7"/>
      <c r="B218" s="7"/>
      <c r="C218" s="7"/>
      <c r="D218" s="74"/>
      <c r="E218" s="9"/>
      <c r="F218" s="7"/>
      <c r="G218" s="7"/>
    </row>
    <row r="219" spans="1:7" s="8" customFormat="1" x14ac:dyDescent="0.25">
      <c r="A219" s="7"/>
      <c r="B219" s="7"/>
      <c r="C219" s="7"/>
      <c r="D219" s="74"/>
      <c r="E219" s="9"/>
      <c r="F219" s="7"/>
      <c r="G219" s="7"/>
    </row>
    <row r="220" spans="1:7" s="8" customFormat="1" x14ac:dyDescent="0.25">
      <c r="A220" s="7"/>
      <c r="B220" s="7"/>
      <c r="C220" s="7"/>
      <c r="D220" s="74"/>
      <c r="E220" s="9"/>
      <c r="F220" s="7"/>
      <c r="G220" s="7"/>
    </row>
    <row r="221" spans="1:7" s="8" customFormat="1" x14ac:dyDescent="0.25">
      <c r="A221" s="7"/>
      <c r="B221" s="7"/>
      <c r="C221" s="7"/>
      <c r="D221" s="74"/>
      <c r="E221" s="9"/>
      <c r="F221" s="7"/>
      <c r="G221" s="7"/>
    </row>
    <row r="222" spans="1:7" s="8" customFormat="1" x14ac:dyDescent="0.25">
      <c r="A222" s="7"/>
      <c r="B222" s="7"/>
      <c r="C222" s="7"/>
      <c r="D222" s="74"/>
      <c r="E222" s="9"/>
      <c r="F222" s="7"/>
      <c r="G222" s="7"/>
    </row>
    <row r="223" spans="1:7" s="8" customFormat="1" x14ac:dyDescent="0.25">
      <c r="A223" s="7"/>
      <c r="B223" s="7"/>
      <c r="C223" s="7"/>
      <c r="D223" s="74"/>
      <c r="E223" s="9"/>
      <c r="F223" s="7"/>
      <c r="G223" s="7"/>
    </row>
    <row r="224" spans="1:7" s="8" customFormat="1" x14ac:dyDescent="0.25">
      <c r="A224" s="7"/>
      <c r="B224" s="7"/>
      <c r="C224" s="7"/>
      <c r="D224" s="74"/>
      <c r="E224" s="9"/>
      <c r="F224" s="7"/>
      <c r="G224" s="7"/>
    </row>
    <row r="225" spans="1:7" s="8" customFormat="1" x14ac:dyDescent="0.25">
      <c r="A225" s="7"/>
      <c r="B225" s="7"/>
      <c r="C225" s="7"/>
      <c r="D225" s="74"/>
      <c r="E225" s="9"/>
      <c r="F225" s="7"/>
      <c r="G225" s="7"/>
    </row>
    <row r="226" spans="1:7" s="8" customFormat="1" x14ac:dyDescent="0.25">
      <c r="A226" s="7"/>
      <c r="B226" s="7"/>
      <c r="C226" s="7"/>
      <c r="D226" s="74"/>
      <c r="E226" s="9"/>
      <c r="F226" s="7"/>
      <c r="G226" s="7"/>
    </row>
    <row r="227" spans="1:7" s="8" customFormat="1" x14ac:dyDescent="0.25">
      <c r="A227" s="7"/>
      <c r="B227" s="7"/>
      <c r="C227" s="7"/>
      <c r="D227" s="74"/>
      <c r="E227" s="9"/>
      <c r="F227" s="7"/>
      <c r="G227" s="7"/>
    </row>
    <row r="228" spans="1:7" s="8" customFormat="1" x14ac:dyDescent="0.25">
      <c r="A228" s="7"/>
      <c r="B228" s="7"/>
      <c r="C228" s="7"/>
      <c r="D228" s="74"/>
      <c r="E228" s="9"/>
      <c r="F228" s="7"/>
      <c r="G228" s="7"/>
    </row>
    <row r="229" spans="1:7" s="8" customFormat="1" x14ac:dyDescent="0.25">
      <c r="A229" s="7"/>
      <c r="B229" s="7"/>
      <c r="C229" s="7"/>
      <c r="D229" s="74"/>
      <c r="E229" s="9"/>
      <c r="F229" s="7"/>
      <c r="G229" s="7"/>
    </row>
    <row r="230" spans="1:7" s="8" customFormat="1" x14ac:dyDescent="0.25">
      <c r="A230" s="7"/>
      <c r="B230" s="7"/>
      <c r="C230" s="7"/>
      <c r="D230" s="74"/>
      <c r="E230" s="9"/>
      <c r="F230" s="7"/>
      <c r="G230" s="7"/>
    </row>
    <row r="231" spans="1:7" s="8" customFormat="1" x14ac:dyDescent="0.25">
      <c r="A231" s="7"/>
      <c r="B231" s="7"/>
      <c r="C231" s="7"/>
      <c r="D231" s="74"/>
      <c r="E231" s="9"/>
      <c r="F231" s="7"/>
      <c r="G231" s="7"/>
    </row>
    <row r="232" spans="1:7" s="8" customFormat="1" x14ac:dyDescent="0.25">
      <c r="A232" s="7"/>
      <c r="B232" s="7"/>
      <c r="C232" s="7"/>
      <c r="D232" s="74"/>
      <c r="E232" s="9"/>
      <c r="F232" s="7"/>
      <c r="G232" s="7"/>
    </row>
    <row r="233" spans="1:7" s="8" customFormat="1" x14ac:dyDescent="0.25">
      <c r="A233" s="7"/>
      <c r="B233" s="7"/>
      <c r="C233" s="7"/>
      <c r="D233" s="74"/>
      <c r="E233" s="9"/>
      <c r="F233" s="7"/>
      <c r="G233" s="7"/>
    </row>
    <row r="234" spans="1:7" s="8" customFormat="1" x14ac:dyDescent="0.25">
      <c r="A234" s="7"/>
      <c r="B234" s="7"/>
      <c r="C234" s="7"/>
      <c r="D234" s="74"/>
      <c r="E234" s="9"/>
      <c r="F234" s="7"/>
      <c r="G234" s="7"/>
    </row>
    <row r="235" spans="1:7" s="8" customFormat="1" x14ac:dyDescent="0.25">
      <c r="A235" s="7"/>
      <c r="B235" s="7"/>
      <c r="C235" s="7"/>
      <c r="D235" s="74"/>
      <c r="E235" s="9"/>
      <c r="F235" s="7"/>
      <c r="G235" s="7"/>
    </row>
    <row r="236" spans="1:7" s="8" customFormat="1" x14ac:dyDescent="0.25">
      <c r="A236" s="7"/>
      <c r="B236" s="7"/>
      <c r="C236" s="7"/>
      <c r="D236" s="74"/>
      <c r="E236" s="9"/>
      <c r="F236" s="7"/>
      <c r="G236" s="7"/>
    </row>
    <row r="237" spans="1:7" s="8" customFormat="1" x14ac:dyDescent="0.25">
      <c r="A237" s="7"/>
      <c r="B237" s="7"/>
      <c r="C237" s="7"/>
      <c r="D237" s="74"/>
      <c r="E237" s="9"/>
      <c r="F237" s="7"/>
      <c r="G237" s="7"/>
    </row>
    <row r="238" spans="1:7" s="8" customFormat="1" x14ac:dyDescent="0.25">
      <c r="A238" s="7"/>
      <c r="B238" s="7"/>
      <c r="C238" s="7"/>
      <c r="D238" s="74"/>
      <c r="E238" s="9"/>
      <c r="F238" s="7"/>
      <c r="G238" s="7"/>
    </row>
    <row r="239" spans="1:7" s="8" customFormat="1" x14ac:dyDescent="0.25">
      <c r="A239" s="7"/>
      <c r="B239" s="7"/>
      <c r="C239" s="7"/>
      <c r="D239" s="74"/>
      <c r="E239" s="9"/>
      <c r="F239" s="7"/>
      <c r="G239" s="7"/>
    </row>
    <row r="240" spans="1:7" s="8" customFormat="1" x14ac:dyDescent="0.25">
      <c r="A240" s="7"/>
      <c r="B240" s="7"/>
      <c r="C240" s="7"/>
      <c r="D240" s="74"/>
      <c r="E240" s="9"/>
      <c r="F240" s="7"/>
      <c r="G240" s="7"/>
    </row>
    <row r="241" spans="1:7" s="8" customFormat="1" x14ac:dyDescent="0.25">
      <c r="A241" s="7"/>
      <c r="B241" s="7"/>
      <c r="C241" s="7"/>
      <c r="D241" s="74"/>
      <c r="E241" s="9"/>
      <c r="F241" s="7"/>
      <c r="G241" s="7"/>
    </row>
    <row r="242" spans="1:7" s="8" customFormat="1" x14ac:dyDescent="0.25">
      <c r="A242" s="7"/>
      <c r="B242" s="7"/>
      <c r="C242" s="7"/>
      <c r="D242" s="74"/>
      <c r="E242" s="9"/>
      <c r="F242" s="7"/>
      <c r="G242" s="7"/>
    </row>
    <row r="243" spans="1:7" s="8" customFormat="1" x14ac:dyDescent="0.25">
      <c r="A243" s="7"/>
      <c r="B243" s="7"/>
      <c r="C243" s="7"/>
      <c r="D243" s="74"/>
      <c r="E243" s="9"/>
      <c r="F243" s="7"/>
      <c r="G243" s="7"/>
    </row>
    <row r="244" spans="1:7" s="8" customFormat="1" x14ac:dyDescent="0.25">
      <c r="A244" s="7"/>
      <c r="B244" s="7"/>
      <c r="C244" s="7"/>
      <c r="D244" s="74"/>
      <c r="E244" s="9"/>
      <c r="F244" s="7"/>
      <c r="G244" s="7"/>
    </row>
    <row r="245" spans="1:7" s="8" customFormat="1" x14ac:dyDescent="0.25">
      <c r="A245" s="7"/>
      <c r="B245" s="7"/>
      <c r="C245" s="7"/>
      <c r="D245" s="74"/>
      <c r="E245" s="9"/>
      <c r="F245" s="7"/>
      <c r="G245" s="7"/>
    </row>
    <row r="246" spans="1:7" s="8" customFormat="1" x14ac:dyDescent="0.25">
      <c r="A246" s="7"/>
      <c r="B246" s="7"/>
      <c r="C246" s="7"/>
      <c r="D246" s="74"/>
      <c r="E246" s="9"/>
      <c r="F246" s="7"/>
      <c r="G246" s="7"/>
    </row>
    <row r="247" spans="1:7" s="8" customFormat="1" x14ac:dyDescent="0.25">
      <c r="A247" s="7"/>
      <c r="B247" s="7"/>
      <c r="C247" s="7"/>
      <c r="D247" s="74"/>
      <c r="E247" s="9"/>
      <c r="F247" s="7"/>
      <c r="G247" s="7"/>
    </row>
    <row r="248" spans="1:7" s="8" customFormat="1" x14ac:dyDescent="0.25">
      <c r="A248" s="7"/>
      <c r="B248" s="7"/>
      <c r="C248" s="7"/>
      <c r="D248" s="74"/>
      <c r="E248" s="9"/>
      <c r="F248" s="7"/>
      <c r="G248" s="7"/>
    </row>
    <row r="249" spans="1:7" s="8" customFormat="1" x14ac:dyDescent="0.25">
      <c r="A249" s="7"/>
      <c r="B249" s="7"/>
      <c r="C249" s="7"/>
      <c r="D249" s="74"/>
      <c r="E249" s="9"/>
      <c r="F249" s="7"/>
      <c r="G249" s="7"/>
    </row>
    <row r="250" spans="1:7" s="8" customFormat="1" x14ac:dyDescent="0.25">
      <c r="A250" s="7"/>
      <c r="B250" s="7"/>
      <c r="C250" s="7"/>
      <c r="D250" s="74"/>
      <c r="E250" s="9"/>
      <c r="F250" s="7"/>
      <c r="G250" s="7"/>
    </row>
    <row r="251" spans="1:7" s="8" customFormat="1" x14ac:dyDescent="0.25">
      <c r="A251" s="7"/>
      <c r="B251" s="7"/>
      <c r="C251" s="7"/>
      <c r="D251" s="74"/>
      <c r="E251" s="9"/>
      <c r="F251" s="7"/>
      <c r="G251" s="7"/>
    </row>
    <row r="252" spans="1:7" s="8" customFormat="1" x14ac:dyDescent="0.25">
      <c r="A252" s="7"/>
      <c r="B252" s="7"/>
      <c r="C252" s="7"/>
      <c r="D252" s="74"/>
      <c r="E252" s="9"/>
      <c r="F252" s="7"/>
      <c r="G252" s="7"/>
    </row>
    <row r="253" spans="1:7" s="8" customFormat="1" x14ac:dyDescent="0.25">
      <c r="A253" s="7"/>
      <c r="B253" s="7"/>
      <c r="C253" s="7"/>
      <c r="D253" s="74"/>
      <c r="E253" s="9"/>
      <c r="F253" s="7"/>
      <c r="G253" s="7"/>
    </row>
    <row r="254" spans="1:7" s="8" customFormat="1" x14ac:dyDescent="0.25">
      <c r="A254" s="7"/>
      <c r="B254" s="7"/>
      <c r="C254" s="7"/>
      <c r="D254" s="74"/>
      <c r="E254" s="9"/>
      <c r="F254" s="7"/>
      <c r="G254" s="7"/>
    </row>
    <row r="255" spans="1:7" s="8" customFormat="1" x14ac:dyDescent="0.25">
      <c r="A255" s="7"/>
      <c r="B255" s="7"/>
      <c r="C255" s="7"/>
      <c r="D255" s="74"/>
      <c r="E255" s="9"/>
      <c r="F255" s="7"/>
      <c r="G255" s="7"/>
    </row>
    <row r="256" spans="1:7" s="8" customFormat="1" x14ac:dyDescent="0.25">
      <c r="A256" s="7"/>
      <c r="B256" s="7"/>
      <c r="C256" s="7"/>
      <c r="D256" s="74"/>
      <c r="E256" s="9"/>
      <c r="F256" s="7"/>
      <c r="G256" s="7"/>
    </row>
  </sheetData>
  <sheetProtection algorithmName="SHA-512" hashValue="X5w1RyLzD/Kfpi6eRVUKlhFMH4Mc59vvjNORNAJnYJHS38gdJa7BT3vvdlIgNHEbzY6wmQ8hhH8kFbjqgKxfjg==" saltValue="sb9xnQfKlFodtcvE9VUMWQ==" spinCount="100000" sheet="1" objects="1" scenarios="1"/>
  <mergeCells count="1">
    <mergeCell ref="A1:C1"/>
  </mergeCells>
  <conditionalFormatting sqref="D3:D42">
    <cfRule type="containsText" dxfId="191" priority="6" operator="containsText" text="X">
      <formula>NOT(ISERROR(SEARCH("X",D3)))</formula>
    </cfRule>
  </conditionalFormatting>
  <conditionalFormatting sqref="D3:D43">
    <cfRule type="containsText" dxfId="190" priority="5" operator="containsText" text="√">
      <formula>NOT(ISERROR(SEARCH("√",D3)))</formula>
    </cfRule>
  </conditionalFormatting>
  <conditionalFormatting sqref="D26">
    <cfRule type="containsText" dxfId="189" priority="3" operator="containsText" text="!">
      <formula>NOT(ISERROR(SEARCH("!",D26)))</formula>
    </cfRule>
    <cfRule type="iconSet" priority="4">
      <iconSet iconSet="3Symbols">
        <cfvo type="percent" val="0"/>
        <cfvo type="percent" val="33"/>
        <cfvo type="percent" val="67"/>
      </iconSet>
    </cfRule>
  </conditionalFormatting>
  <conditionalFormatting sqref="D30">
    <cfRule type="containsText" dxfId="188" priority="1" operator="containsText" text="!">
      <formula>NOT(ISERROR(SEARCH("!",D30)))</formula>
    </cfRule>
    <cfRule type="iconSet" priority="2">
      <iconSet iconSet="3Symbols">
        <cfvo type="percent" val="0"/>
        <cfvo type="percent" val="33"/>
        <cfvo type="percent" val="67"/>
      </iconSet>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anchor moveWithCells="1">
                  <from>
                    <xdr:col>2</xdr:col>
                    <xdr:colOff>9525</xdr:colOff>
                    <xdr:row>17</xdr:row>
                    <xdr:rowOff>9525</xdr:rowOff>
                  </from>
                  <to>
                    <xdr:col>3</xdr:col>
                    <xdr:colOff>0</xdr:colOff>
                    <xdr:row>18</xdr:row>
                    <xdr:rowOff>0</xdr:rowOff>
                  </to>
                </anchor>
              </controlPr>
            </control>
          </mc:Choice>
        </mc:AlternateContent>
        <mc:AlternateContent xmlns:mc="http://schemas.openxmlformats.org/markup-compatibility/2006">
          <mc:Choice Requires="x14">
            <control shapeId="7172" r:id="rId5" name="Drop Down 4">
              <controlPr defaultSize="0" autoLine="0" autoPict="0">
                <anchor moveWithCells="1">
                  <from>
                    <xdr:col>1</xdr:col>
                    <xdr:colOff>3286125</xdr:colOff>
                    <xdr:row>19</xdr:row>
                    <xdr:rowOff>0</xdr:rowOff>
                  </from>
                  <to>
                    <xdr:col>2</xdr:col>
                    <xdr:colOff>3667125</xdr:colOff>
                    <xdr:row>20</xdr:row>
                    <xdr:rowOff>9525</xdr:rowOff>
                  </to>
                </anchor>
              </controlPr>
            </control>
          </mc:Choice>
        </mc:AlternateContent>
        <mc:AlternateContent xmlns:mc="http://schemas.openxmlformats.org/markup-compatibility/2006">
          <mc:Choice Requires="x14">
            <control shapeId="7173" r:id="rId6" name="Drop Down 5">
              <controlPr locked="0" defaultSize="0" autoLine="0" autoPict="0">
                <anchor moveWithCells="1">
                  <from>
                    <xdr:col>2</xdr:col>
                    <xdr:colOff>0</xdr:colOff>
                    <xdr:row>23</xdr:row>
                    <xdr:rowOff>9525</xdr:rowOff>
                  </from>
                  <to>
                    <xdr:col>3</xdr:col>
                    <xdr:colOff>9525</xdr:colOff>
                    <xdr:row>23</xdr:row>
                    <xdr:rowOff>257175</xdr:rowOff>
                  </to>
                </anchor>
              </controlPr>
            </control>
          </mc:Choice>
        </mc:AlternateContent>
        <mc:AlternateContent xmlns:mc="http://schemas.openxmlformats.org/markup-compatibility/2006">
          <mc:Choice Requires="x14">
            <control shapeId="7174" r:id="rId7" name="Drop Down 6">
              <controlPr defaultSize="0" autoLine="0" autoPict="0">
                <anchor moveWithCells="1">
                  <from>
                    <xdr:col>2</xdr:col>
                    <xdr:colOff>0</xdr:colOff>
                    <xdr:row>26</xdr:row>
                    <xdr:rowOff>38100</xdr:rowOff>
                  </from>
                  <to>
                    <xdr:col>3</xdr:col>
                    <xdr:colOff>0</xdr:colOff>
                    <xdr:row>27</xdr:row>
                    <xdr:rowOff>200025</xdr:rowOff>
                  </to>
                </anchor>
              </controlPr>
            </control>
          </mc:Choice>
        </mc:AlternateContent>
        <mc:AlternateContent xmlns:mc="http://schemas.openxmlformats.org/markup-compatibility/2006">
          <mc:Choice Requires="x14">
            <control shapeId="7175" r:id="rId8" name="Drop Down 7">
              <controlPr defaultSize="0" autoLine="0" autoPict="0">
                <anchor moveWithCells="1">
                  <from>
                    <xdr:col>2</xdr:col>
                    <xdr:colOff>0</xdr:colOff>
                    <xdr:row>35</xdr:row>
                    <xdr:rowOff>9525</xdr:rowOff>
                  </from>
                  <to>
                    <xdr:col>3</xdr:col>
                    <xdr:colOff>0</xdr:colOff>
                    <xdr:row>35</xdr:row>
                    <xdr:rowOff>219075</xdr:rowOff>
                  </to>
                </anchor>
              </controlPr>
            </control>
          </mc:Choice>
        </mc:AlternateContent>
        <mc:AlternateContent xmlns:mc="http://schemas.openxmlformats.org/markup-compatibility/2006">
          <mc:Choice Requires="x14">
            <control shapeId="7176" r:id="rId9" name="Drop Down 8">
              <controlPr defaultSize="0" autoLine="0" autoPict="0">
                <anchor moveWithCells="1">
                  <from>
                    <xdr:col>2</xdr:col>
                    <xdr:colOff>0</xdr:colOff>
                    <xdr:row>36</xdr:row>
                    <xdr:rowOff>47625</xdr:rowOff>
                  </from>
                  <to>
                    <xdr:col>3</xdr:col>
                    <xdr:colOff>0</xdr:colOff>
                    <xdr:row>37</xdr:row>
                    <xdr:rowOff>219075</xdr:rowOff>
                  </to>
                </anchor>
              </controlPr>
            </control>
          </mc:Choice>
        </mc:AlternateContent>
        <mc:AlternateContent xmlns:mc="http://schemas.openxmlformats.org/markup-compatibility/2006">
          <mc:Choice Requires="x14">
            <control shapeId="7177" r:id="rId10" name="Drop Down 9">
              <controlPr defaultSize="0" autoLine="0" autoPict="0">
                <anchor moveWithCells="1">
                  <from>
                    <xdr:col>2</xdr:col>
                    <xdr:colOff>0</xdr:colOff>
                    <xdr:row>33</xdr:row>
                    <xdr:rowOff>9525</xdr:rowOff>
                  </from>
                  <to>
                    <xdr:col>3</xdr:col>
                    <xdr:colOff>9525</xdr:colOff>
                    <xdr:row>33</xdr:row>
                    <xdr:rowOff>228600</xdr:rowOff>
                  </to>
                </anchor>
              </controlPr>
            </control>
          </mc:Choice>
        </mc:AlternateContent>
        <mc:AlternateContent xmlns:mc="http://schemas.openxmlformats.org/markup-compatibility/2006">
          <mc:Choice Requires="x14">
            <control shapeId="7178" r:id="rId11" name="Drop Down 10">
              <controlPr defaultSize="0" autoLine="0" autoPict="0">
                <anchor moveWithCells="1">
                  <from>
                    <xdr:col>2</xdr:col>
                    <xdr:colOff>0</xdr:colOff>
                    <xdr:row>39</xdr:row>
                    <xdr:rowOff>0</xdr:rowOff>
                  </from>
                  <to>
                    <xdr:col>3</xdr:col>
                    <xdr:colOff>0</xdr:colOff>
                    <xdr:row>39</xdr:row>
                    <xdr:rowOff>190500</xdr:rowOff>
                  </to>
                </anchor>
              </controlPr>
            </control>
          </mc:Choice>
        </mc:AlternateContent>
        <mc:AlternateContent xmlns:mc="http://schemas.openxmlformats.org/markup-compatibility/2006">
          <mc:Choice Requires="x14">
            <control shapeId="7179" r:id="rId12" name="Drop Down 11">
              <controlPr defaultSize="0" autoLine="0" autoPict="0">
                <anchor moveWithCells="1">
                  <from>
                    <xdr:col>2</xdr:col>
                    <xdr:colOff>0</xdr:colOff>
                    <xdr:row>41</xdr:row>
                    <xdr:rowOff>0</xdr:rowOff>
                  </from>
                  <to>
                    <xdr:col>3</xdr:col>
                    <xdr:colOff>0</xdr:colOff>
                    <xdr:row>41</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96"/>
  <sheetViews>
    <sheetView workbookViewId="0">
      <selection activeCell="Q20" sqref="Q20"/>
    </sheetView>
  </sheetViews>
  <sheetFormatPr defaultRowHeight="15" x14ac:dyDescent="0.25"/>
  <cols>
    <col min="1" max="1" width="5.5703125" style="4" customWidth="1"/>
    <col min="2" max="2" width="48.140625" customWidth="1"/>
    <col min="3" max="3" width="55.140625" customWidth="1"/>
    <col min="4" max="4" width="2.5703125" customWidth="1"/>
    <col min="5" max="5" width="19.5703125" style="42" hidden="1" customWidth="1"/>
    <col min="6" max="6" width="17.42578125" style="42" hidden="1" customWidth="1"/>
    <col min="7" max="11" width="9.140625" style="42" hidden="1" customWidth="1"/>
    <col min="12" max="13" width="0" style="42" hidden="1" customWidth="1"/>
    <col min="14" max="30" width="9.140625" style="42"/>
  </cols>
  <sheetData>
    <row r="1" spans="1:11" ht="81.75" customHeight="1" x14ac:dyDescent="0.25">
      <c r="A1" s="305" t="s">
        <v>105</v>
      </c>
      <c r="B1" s="306"/>
      <c r="C1" s="306"/>
      <c r="D1" s="96"/>
      <c r="E1" s="6"/>
      <c r="F1" s="7"/>
    </row>
    <row r="2" spans="1:11" x14ac:dyDescent="0.25">
      <c r="A2" s="26" t="s">
        <v>66</v>
      </c>
      <c r="B2" s="27" t="s">
        <v>67</v>
      </c>
      <c r="C2" s="27" t="s">
        <v>68</v>
      </c>
      <c r="D2" s="28"/>
      <c r="E2" s="20" t="s">
        <v>69</v>
      </c>
      <c r="F2" s="20" t="s">
        <v>70</v>
      </c>
    </row>
    <row r="3" spans="1:11" ht="27" x14ac:dyDescent="0.3">
      <c r="A3" s="32">
        <v>2.1</v>
      </c>
      <c r="B3" s="228" t="s">
        <v>106</v>
      </c>
      <c r="C3" s="147">
        <v>2</v>
      </c>
      <c r="D3" s="69" t="str">
        <f>IF(C3=2,"X","√")</f>
        <v>X</v>
      </c>
      <c r="E3" s="23" t="s">
        <v>86</v>
      </c>
      <c r="F3" s="22" t="s">
        <v>73</v>
      </c>
    </row>
    <row r="4" spans="1:11" ht="5.25" customHeight="1" x14ac:dyDescent="0.3">
      <c r="A4" s="32"/>
      <c r="B4" s="44"/>
      <c r="C4" s="147"/>
      <c r="D4" s="43"/>
      <c r="E4" s="41"/>
    </row>
    <row r="5" spans="1:11" ht="81" x14ac:dyDescent="0.25">
      <c r="A5" s="32">
        <v>2.4</v>
      </c>
      <c r="B5" s="229" t="s">
        <v>107</v>
      </c>
      <c r="C5" s="152">
        <v>2</v>
      </c>
      <c r="D5" s="69" t="str">
        <f>IF(C5=2,"√","X")</f>
        <v>√</v>
      </c>
      <c r="E5" s="23" t="s">
        <v>86</v>
      </c>
      <c r="F5" s="22" t="s">
        <v>91</v>
      </c>
      <c r="G5" s="212">
        <f>C5</f>
        <v>2</v>
      </c>
      <c r="H5" s="212"/>
      <c r="I5" s="212"/>
      <c r="J5" s="212">
        <v>2</v>
      </c>
      <c r="K5" s="8" t="s">
        <v>108</v>
      </c>
    </row>
    <row r="6" spans="1:11" ht="6.75" customHeight="1" thickBot="1" x14ac:dyDescent="0.3">
      <c r="A6" s="32"/>
      <c r="B6" s="229"/>
      <c r="C6" s="152"/>
      <c r="D6" s="69"/>
      <c r="E6" s="23"/>
      <c r="F6" s="22"/>
      <c r="G6" s="212"/>
      <c r="H6" s="212"/>
      <c r="I6" s="212"/>
      <c r="J6" s="212"/>
      <c r="K6" s="212"/>
    </row>
    <row r="7" spans="1:11" ht="27.75" thickBot="1" x14ac:dyDescent="0.35">
      <c r="A7" s="36">
        <v>2.5</v>
      </c>
      <c r="B7" s="228" t="s">
        <v>92</v>
      </c>
      <c r="C7" s="153"/>
      <c r="D7" s="69" t="str">
        <f>IF(C5=1,"!","√")</f>
        <v>√</v>
      </c>
      <c r="E7" s="23" t="s">
        <v>109</v>
      </c>
      <c r="F7" s="22" t="s">
        <v>73</v>
      </c>
      <c r="G7" s="212"/>
      <c r="H7" s="212"/>
      <c r="I7" s="212"/>
      <c r="J7" s="212"/>
      <c r="K7" s="212"/>
    </row>
    <row r="8" spans="1:11" ht="4.5" customHeight="1" x14ac:dyDescent="0.3">
      <c r="A8" s="32"/>
      <c r="B8" s="44"/>
      <c r="C8" s="147"/>
      <c r="D8" s="43"/>
      <c r="E8" s="41"/>
      <c r="G8" s="212"/>
      <c r="H8" s="212"/>
      <c r="I8" s="212"/>
      <c r="J8" s="212"/>
      <c r="K8" s="212"/>
    </row>
    <row r="9" spans="1:11" ht="56.25" customHeight="1" x14ac:dyDescent="0.25">
      <c r="A9" s="36">
        <v>2.6</v>
      </c>
      <c r="B9" s="31" t="s">
        <v>110</v>
      </c>
      <c r="C9" s="152">
        <v>1</v>
      </c>
      <c r="D9" s="69" t="str">
        <f>IF(C9=2,"X","√")</f>
        <v>√</v>
      </c>
      <c r="E9" s="23" t="s">
        <v>86</v>
      </c>
      <c r="F9" s="22" t="s">
        <v>91</v>
      </c>
      <c r="G9" s="212">
        <f>C9</f>
        <v>1</v>
      </c>
      <c r="H9" s="212"/>
      <c r="I9" s="212"/>
      <c r="J9" s="212">
        <v>1</v>
      </c>
      <c r="K9" s="216" t="s">
        <v>111</v>
      </c>
    </row>
    <row r="10" spans="1:11" ht="4.5" customHeight="1" x14ac:dyDescent="0.3">
      <c r="A10" s="36"/>
      <c r="B10" s="228"/>
      <c r="C10" s="149"/>
      <c r="D10" s="46"/>
      <c r="E10" s="41"/>
      <c r="F10" s="41"/>
      <c r="G10" s="212"/>
      <c r="H10" s="212"/>
      <c r="I10" s="212"/>
      <c r="J10" s="212"/>
      <c r="K10" s="212"/>
    </row>
    <row r="11" spans="1:11" ht="43.5" customHeight="1" x14ac:dyDescent="0.25">
      <c r="A11" s="36">
        <v>2.7</v>
      </c>
      <c r="B11" s="230" t="s">
        <v>112</v>
      </c>
      <c r="C11" s="152">
        <v>1</v>
      </c>
      <c r="D11" s="69" t="str">
        <f>IF(C11=2,"X","√")</f>
        <v>√</v>
      </c>
      <c r="E11" s="23" t="s">
        <v>86</v>
      </c>
      <c r="F11" s="22" t="s">
        <v>91</v>
      </c>
      <c r="G11" s="212">
        <f>C11</f>
        <v>1</v>
      </c>
      <c r="H11" s="212"/>
      <c r="I11" s="212"/>
      <c r="J11" s="212">
        <v>1</v>
      </c>
      <c r="K11" s="212"/>
    </row>
    <row r="12" spans="1:11" ht="4.5" customHeight="1" x14ac:dyDescent="0.3">
      <c r="A12" s="36"/>
      <c r="B12" s="231"/>
      <c r="C12" s="149"/>
      <c r="D12" s="46"/>
      <c r="E12" s="41"/>
      <c r="F12" s="41"/>
      <c r="G12" s="212"/>
      <c r="H12" s="212"/>
      <c r="I12" s="212"/>
      <c r="J12" s="212"/>
      <c r="K12" s="212"/>
    </row>
    <row r="13" spans="1:11" ht="15.75" x14ac:dyDescent="0.3">
      <c r="A13" s="36">
        <v>2.8</v>
      </c>
      <c r="B13" s="228" t="s">
        <v>113</v>
      </c>
      <c r="C13" s="149">
        <v>1</v>
      </c>
      <c r="D13" s="69" t="str">
        <f>IF(C13=2,"X","√")</f>
        <v>√</v>
      </c>
      <c r="E13" s="23" t="s">
        <v>86</v>
      </c>
      <c r="F13" s="22" t="s">
        <v>91</v>
      </c>
      <c r="G13" s="212">
        <f>C13</f>
        <v>1</v>
      </c>
      <c r="H13" s="212"/>
      <c r="I13" s="212"/>
      <c r="J13" s="212"/>
      <c r="K13" s="212"/>
    </row>
    <row r="14" spans="1:11" ht="4.5" customHeight="1" x14ac:dyDescent="0.3">
      <c r="A14" s="36"/>
      <c r="B14" s="228"/>
      <c r="C14" s="149"/>
      <c r="D14" s="46"/>
      <c r="E14" s="41"/>
      <c r="F14" s="41"/>
      <c r="G14" s="212"/>
      <c r="H14" s="212"/>
      <c r="I14" s="212"/>
      <c r="J14" s="212"/>
      <c r="K14" s="212"/>
    </row>
    <row r="15" spans="1:11" ht="27" x14ac:dyDescent="0.25">
      <c r="A15" s="36">
        <v>2.9</v>
      </c>
      <c r="B15" s="229" t="s">
        <v>114</v>
      </c>
      <c r="C15" s="149">
        <v>1</v>
      </c>
      <c r="D15" s="69" t="str">
        <f>IF(C15=2,"X","√")</f>
        <v>√</v>
      </c>
      <c r="E15" s="23" t="s">
        <v>86</v>
      </c>
      <c r="F15" s="22" t="s">
        <v>91</v>
      </c>
      <c r="G15" s="212">
        <f>C15</f>
        <v>1</v>
      </c>
      <c r="H15" s="212"/>
      <c r="I15" s="212"/>
      <c r="J15" s="212"/>
      <c r="K15" s="216" t="s">
        <v>111</v>
      </c>
    </row>
    <row r="16" spans="1:11" ht="4.5" customHeight="1" thickBot="1" x14ac:dyDescent="0.35">
      <c r="A16" s="36"/>
      <c r="B16" s="31"/>
      <c r="C16" s="147">
        <v>3</v>
      </c>
      <c r="D16" s="46"/>
      <c r="E16" s="41"/>
      <c r="F16" s="41"/>
      <c r="G16" s="212"/>
      <c r="H16" s="212"/>
      <c r="I16" s="212"/>
      <c r="J16" s="212"/>
      <c r="K16" s="212"/>
    </row>
    <row r="17" spans="1:11" ht="27.75" thickBot="1" x14ac:dyDescent="0.3">
      <c r="A17" s="34">
        <v>2.1</v>
      </c>
      <c r="B17" s="44" t="s">
        <v>115</v>
      </c>
      <c r="C17" s="154">
        <v>4</v>
      </c>
      <c r="D17" s="69" t="str">
        <f>IF(C17=0,"X","√")</f>
        <v>√</v>
      </c>
      <c r="E17" s="23" t="s">
        <v>116</v>
      </c>
      <c r="F17" s="22" t="s">
        <v>91</v>
      </c>
      <c r="G17" s="212">
        <f>C17</f>
        <v>4</v>
      </c>
      <c r="H17" s="212"/>
      <c r="I17" s="212"/>
      <c r="J17" s="212"/>
      <c r="K17" s="212"/>
    </row>
    <row r="18" spans="1:11" ht="4.5" customHeight="1" x14ac:dyDescent="0.3">
      <c r="A18" s="36"/>
      <c r="B18" s="228"/>
      <c r="C18" s="149"/>
      <c r="D18" s="46"/>
      <c r="E18" s="41"/>
      <c r="F18" s="41"/>
      <c r="G18" s="212"/>
      <c r="H18" s="212"/>
      <c r="I18" s="212"/>
      <c r="J18" s="212"/>
      <c r="K18" s="212"/>
    </row>
    <row r="19" spans="1:11" ht="54.75" thickBot="1" x14ac:dyDescent="0.35">
      <c r="A19" s="36">
        <v>2.11</v>
      </c>
      <c r="B19" s="228" t="s">
        <v>117</v>
      </c>
      <c r="C19" s="149"/>
      <c r="D19" s="46"/>
      <c r="E19" s="41"/>
      <c r="F19" s="41"/>
      <c r="G19" s="212"/>
      <c r="H19" s="212"/>
      <c r="I19" s="212"/>
      <c r="J19" s="212"/>
      <c r="K19" s="212"/>
    </row>
    <row r="20" spans="1:11" ht="15.75" x14ac:dyDescent="0.3">
      <c r="A20" s="36"/>
      <c r="B20" s="228" t="s">
        <v>118</v>
      </c>
      <c r="C20" s="202">
        <v>1</v>
      </c>
      <c r="D20" s="69" t="str">
        <f>IF(C20=0,"X","√")</f>
        <v>√</v>
      </c>
      <c r="E20" s="22" t="s">
        <v>119</v>
      </c>
      <c r="F20" s="22" t="s">
        <v>97</v>
      </c>
      <c r="G20" s="212"/>
      <c r="H20" s="212"/>
      <c r="I20" s="212"/>
      <c r="J20" s="212"/>
      <c r="K20" s="212" t="s">
        <v>120</v>
      </c>
    </row>
    <row r="21" spans="1:11" ht="15.75" x14ac:dyDescent="0.3">
      <c r="A21" s="36"/>
      <c r="B21" s="228" t="s">
        <v>121</v>
      </c>
      <c r="C21" s="203">
        <v>1</v>
      </c>
      <c r="D21" s="69" t="str">
        <f t="shared" ref="D21" si="0">IF(C21=0,"X","√")</f>
        <v>√</v>
      </c>
      <c r="E21" s="22" t="s">
        <v>119</v>
      </c>
      <c r="F21" s="22" t="s">
        <v>97</v>
      </c>
      <c r="G21" s="212"/>
      <c r="H21" s="212"/>
      <c r="I21" s="212"/>
      <c r="J21" s="212"/>
      <c r="K21" s="212"/>
    </row>
    <row r="22" spans="1:11" ht="16.5" thickBot="1" x14ac:dyDescent="0.35">
      <c r="A22" s="36"/>
      <c r="B22" s="228" t="s">
        <v>122</v>
      </c>
      <c r="C22" s="204">
        <v>1</v>
      </c>
      <c r="D22" s="69" t="str">
        <f>IF(C22=0,"X","√")</f>
        <v>√</v>
      </c>
      <c r="E22" s="22" t="s">
        <v>119</v>
      </c>
      <c r="F22" s="22" t="s">
        <v>97</v>
      </c>
      <c r="G22" s="212"/>
      <c r="H22" s="212"/>
      <c r="I22" s="212"/>
      <c r="J22" s="212"/>
      <c r="K22" s="212"/>
    </row>
    <row r="23" spans="1:11" ht="4.5" customHeight="1" x14ac:dyDescent="0.3">
      <c r="A23" s="36"/>
      <c r="B23" s="228"/>
      <c r="C23" s="149"/>
      <c r="D23" s="46"/>
      <c r="E23" s="41"/>
      <c r="F23" s="41"/>
      <c r="G23" s="212"/>
      <c r="H23" s="212"/>
      <c r="I23" s="212"/>
      <c r="J23" s="212"/>
      <c r="K23" s="212"/>
    </row>
    <row r="24" spans="1:11" ht="54" x14ac:dyDescent="0.25">
      <c r="A24" s="34">
        <v>2.12</v>
      </c>
      <c r="B24" s="229" t="s">
        <v>123</v>
      </c>
      <c r="C24" s="149">
        <v>2</v>
      </c>
      <c r="D24" s="69" t="str">
        <f>IF(C24=2,"√","X")</f>
        <v>√</v>
      </c>
      <c r="E24" s="23" t="s">
        <v>86</v>
      </c>
      <c r="F24" s="22" t="s">
        <v>91</v>
      </c>
      <c r="G24" s="212">
        <f>C24</f>
        <v>2</v>
      </c>
      <c r="H24" s="212"/>
      <c r="I24" s="212"/>
      <c r="J24" s="212">
        <v>2</v>
      </c>
      <c r="K24" s="212"/>
    </row>
    <row r="25" spans="1:11" ht="16.5" thickBot="1" x14ac:dyDescent="0.35">
      <c r="A25" s="48"/>
      <c r="B25" s="232"/>
      <c r="C25" s="155"/>
      <c r="D25" s="50"/>
      <c r="E25" s="41"/>
      <c r="F25" s="41"/>
      <c r="G25" s="212"/>
      <c r="H25" s="212"/>
      <c r="I25" s="212"/>
      <c r="J25" s="212"/>
      <c r="K25" s="212"/>
    </row>
    <row r="26" spans="1:11" s="42" customFormat="1" ht="15.75" x14ac:dyDescent="0.3">
      <c r="A26" s="9"/>
      <c r="B26" s="41"/>
      <c r="C26" s="41"/>
      <c r="D26" s="41"/>
      <c r="E26" s="41"/>
      <c r="F26" s="41"/>
      <c r="G26" s="212"/>
      <c r="H26" s="212"/>
      <c r="I26" s="212"/>
      <c r="J26" s="212"/>
      <c r="K26" s="212"/>
    </row>
    <row r="27" spans="1:11" s="42" customFormat="1" ht="15.75" x14ac:dyDescent="0.3">
      <c r="A27" s="8"/>
      <c r="B27" s="135"/>
      <c r="C27" s="136"/>
      <c r="F27" s="41"/>
      <c r="G27" s="212"/>
      <c r="H27" s="212"/>
      <c r="I27" s="212"/>
      <c r="J27" s="212"/>
      <c r="K27" s="212"/>
    </row>
    <row r="28" spans="1:11" s="42" customFormat="1" ht="15.75" thickBot="1" x14ac:dyDescent="0.3">
      <c r="A28" s="8"/>
      <c r="F28" s="223" t="s">
        <v>124</v>
      </c>
      <c r="G28" s="212"/>
      <c r="H28" s="212"/>
      <c r="I28" s="212"/>
      <c r="J28" s="212"/>
      <c r="K28" s="212"/>
    </row>
    <row r="29" spans="1:11" s="42" customFormat="1" ht="15.75" x14ac:dyDescent="0.3">
      <c r="A29" s="9"/>
      <c r="B29" s="51" t="s">
        <v>36</v>
      </c>
      <c r="C29" s="41"/>
      <c r="D29" s="41"/>
      <c r="E29" s="41"/>
      <c r="F29" s="41"/>
      <c r="G29" s="212"/>
      <c r="H29" s="212"/>
      <c r="I29" s="212"/>
      <c r="J29" s="212"/>
      <c r="K29" s="212"/>
    </row>
    <row r="30" spans="1:11" s="42" customFormat="1" ht="16.5" thickBot="1" x14ac:dyDescent="0.35">
      <c r="A30" s="9"/>
      <c r="B30" s="52" t="s">
        <v>37</v>
      </c>
      <c r="C30" s="41"/>
      <c r="D30" s="41"/>
      <c r="E30" s="41"/>
      <c r="F30" s="41"/>
      <c r="G30" s="212"/>
      <c r="H30" s="212"/>
      <c r="I30" s="212"/>
      <c r="J30" s="212"/>
      <c r="K30" s="212"/>
    </row>
    <row r="31" spans="1:11" s="42" customFormat="1" ht="15.75" x14ac:dyDescent="0.3">
      <c r="A31" s="9"/>
      <c r="B31" s="41"/>
      <c r="C31" s="41"/>
      <c r="D31" s="41"/>
      <c r="E31" s="41"/>
      <c r="F31" s="41"/>
      <c r="G31" s="212"/>
      <c r="H31" s="212"/>
      <c r="I31" s="212"/>
      <c r="J31" s="212"/>
      <c r="K31" s="212"/>
    </row>
    <row r="32" spans="1:11" s="42" customFormat="1" ht="15.75" x14ac:dyDescent="0.3">
      <c r="A32" s="9"/>
      <c r="B32" s="41"/>
      <c r="C32" s="41"/>
      <c r="D32" s="41"/>
      <c r="E32" s="41"/>
      <c r="F32" s="41"/>
      <c r="G32" s="212"/>
      <c r="H32" s="212"/>
      <c r="I32" s="212"/>
      <c r="J32" s="212"/>
      <c r="K32" s="212"/>
    </row>
    <row r="33" spans="1:11" s="42" customFormat="1" ht="15.75" x14ac:dyDescent="0.3">
      <c r="A33" s="9"/>
      <c r="B33" s="41"/>
      <c r="C33" s="41"/>
      <c r="D33" s="41"/>
      <c r="E33" s="41"/>
      <c r="F33" s="41"/>
      <c r="G33" s="212"/>
      <c r="H33" s="212"/>
      <c r="I33" s="212"/>
      <c r="J33" s="212"/>
      <c r="K33" s="212"/>
    </row>
    <row r="34" spans="1:11" s="42" customFormat="1" ht="15.75" x14ac:dyDescent="0.3">
      <c r="A34" s="9"/>
      <c r="B34" s="41"/>
      <c r="C34" s="41"/>
      <c r="D34" s="41"/>
      <c r="E34" s="41"/>
      <c r="F34" s="41"/>
      <c r="G34" s="212"/>
      <c r="H34" s="212"/>
      <c r="I34" s="212"/>
      <c r="J34" s="212"/>
      <c r="K34" s="212"/>
    </row>
    <row r="35" spans="1:11" s="42" customFormat="1" ht="15.75" x14ac:dyDescent="0.3">
      <c r="A35" s="9"/>
      <c r="B35" s="41"/>
      <c r="C35" s="41"/>
      <c r="D35" s="41"/>
      <c r="E35" s="41"/>
      <c r="F35" s="41"/>
      <c r="G35" s="212"/>
      <c r="H35" s="212"/>
      <c r="I35" s="212"/>
      <c r="J35" s="212"/>
      <c r="K35" s="212"/>
    </row>
    <row r="36" spans="1:11" s="42" customFormat="1" ht="15.75" x14ac:dyDescent="0.3">
      <c r="A36" s="9"/>
      <c r="B36" s="41"/>
      <c r="C36" s="41"/>
      <c r="D36" s="41"/>
      <c r="E36" s="41"/>
      <c r="F36" s="41"/>
      <c r="G36" s="212" t="e">
        <f>'B Financial'!sum</f>
        <v>#NAME?</v>
      </c>
      <c r="H36" s="212"/>
      <c r="I36" s="212"/>
      <c r="J36" s="212"/>
      <c r="K36" s="212"/>
    </row>
    <row r="37" spans="1:11" s="42" customFormat="1" ht="15.75" x14ac:dyDescent="0.3">
      <c r="A37" s="9"/>
      <c r="B37" s="41"/>
      <c r="C37" s="41"/>
      <c r="D37" s="41"/>
      <c r="E37" s="41"/>
      <c r="F37" s="41"/>
      <c r="G37" s="212"/>
      <c r="H37" s="212"/>
      <c r="I37" s="212"/>
      <c r="J37" s="212"/>
      <c r="K37" s="212"/>
    </row>
    <row r="38" spans="1:11" s="42" customFormat="1" ht="15.75" x14ac:dyDescent="0.3">
      <c r="A38" s="9"/>
      <c r="B38" s="41"/>
      <c r="C38" s="41"/>
      <c r="D38" s="41"/>
      <c r="E38" s="41"/>
      <c r="F38" s="41"/>
      <c r="G38" s="212"/>
      <c r="H38" s="212"/>
      <c r="I38" s="212"/>
      <c r="J38" s="212"/>
      <c r="K38" s="212"/>
    </row>
    <row r="39" spans="1:11" s="42" customFormat="1" ht="15.75" x14ac:dyDescent="0.3">
      <c r="A39" s="9"/>
      <c r="B39" s="41"/>
      <c r="C39" s="41"/>
      <c r="D39" s="41"/>
      <c r="E39" s="41"/>
      <c r="F39" s="41"/>
      <c r="G39" s="212"/>
      <c r="H39" s="212"/>
      <c r="I39" s="212"/>
      <c r="J39" s="212"/>
      <c r="K39" s="212"/>
    </row>
    <row r="40" spans="1:11" s="42" customFormat="1" ht="15.75" x14ac:dyDescent="0.3">
      <c r="A40" s="9"/>
      <c r="B40" s="41"/>
      <c r="C40" s="41"/>
      <c r="D40" s="41"/>
      <c r="E40" s="41"/>
      <c r="F40" s="41"/>
      <c r="G40" s="212"/>
      <c r="H40" s="212"/>
      <c r="I40" s="212"/>
      <c r="J40" s="212"/>
      <c r="K40" s="212"/>
    </row>
    <row r="41" spans="1:11" s="42" customFormat="1" ht="15.75" x14ac:dyDescent="0.3">
      <c r="A41" s="9"/>
      <c r="B41" s="41"/>
      <c r="C41" s="41"/>
      <c r="D41" s="41"/>
      <c r="E41" s="41"/>
      <c r="F41" s="41"/>
      <c r="G41" s="212"/>
      <c r="H41" s="212"/>
      <c r="I41" s="212"/>
      <c r="J41" s="212"/>
      <c r="K41" s="212"/>
    </row>
    <row r="42" spans="1:11" s="42" customFormat="1" ht="15.75" x14ac:dyDescent="0.3">
      <c r="A42" s="9"/>
      <c r="B42" s="41"/>
      <c r="C42" s="41"/>
      <c r="D42" s="41"/>
      <c r="E42" s="41"/>
      <c r="F42" s="41"/>
      <c r="G42" s="212"/>
      <c r="H42" s="212"/>
      <c r="I42" s="212"/>
      <c r="J42" s="212"/>
      <c r="K42" s="212"/>
    </row>
    <row r="43" spans="1:11" s="42" customFormat="1" ht="15.75" x14ac:dyDescent="0.3">
      <c r="A43" s="9"/>
      <c r="B43" s="41"/>
      <c r="C43" s="41"/>
      <c r="D43" s="41"/>
      <c r="E43" s="41"/>
      <c r="F43" s="41"/>
      <c r="G43" s="212"/>
      <c r="H43" s="212"/>
      <c r="I43" s="212"/>
      <c r="J43" s="212"/>
      <c r="K43" s="212"/>
    </row>
    <row r="44" spans="1:11" s="42" customFormat="1" ht="15.75" x14ac:dyDescent="0.3">
      <c r="A44" s="9"/>
      <c r="B44" s="41"/>
      <c r="C44" s="41"/>
      <c r="D44" s="41"/>
      <c r="E44" s="41"/>
      <c r="F44" s="41"/>
      <c r="G44" s="212"/>
      <c r="H44" s="212"/>
      <c r="I44" s="212"/>
      <c r="J44" s="212"/>
      <c r="K44" s="212"/>
    </row>
    <row r="45" spans="1:11" s="42" customFormat="1" ht="15.75" x14ac:dyDescent="0.3">
      <c r="A45" s="9"/>
      <c r="B45" s="41"/>
      <c r="C45" s="41"/>
      <c r="D45" s="41"/>
      <c r="E45" s="41"/>
      <c r="F45" s="41"/>
      <c r="G45" s="212"/>
      <c r="H45" s="212"/>
      <c r="I45" s="212"/>
      <c r="J45" s="212"/>
      <c r="K45" s="212"/>
    </row>
    <row r="46" spans="1:11" s="42" customFormat="1" ht="15.75" x14ac:dyDescent="0.3">
      <c r="A46" s="9"/>
      <c r="B46" s="41"/>
      <c r="C46" s="41"/>
      <c r="D46" s="41"/>
      <c r="E46" s="41"/>
      <c r="F46" s="41"/>
      <c r="G46" s="212"/>
      <c r="H46" s="212"/>
      <c r="I46" s="212"/>
      <c r="J46" s="212"/>
      <c r="K46" s="212"/>
    </row>
    <row r="47" spans="1:11" s="42" customFormat="1" ht="15.75" x14ac:dyDescent="0.3">
      <c r="A47" s="9"/>
      <c r="B47" s="41"/>
      <c r="C47" s="41"/>
      <c r="D47" s="41"/>
      <c r="E47" s="41"/>
      <c r="F47" s="41"/>
      <c r="G47" s="212"/>
      <c r="H47" s="212"/>
      <c r="I47" s="212"/>
      <c r="J47" s="212"/>
      <c r="K47" s="212"/>
    </row>
    <row r="48" spans="1:11" s="42" customFormat="1" ht="15.75" x14ac:dyDescent="0.3">
      <c r="A48" s="9"/>
      <c r="B48" s="41"/>
      <c r="C48" s="41"/>
      <c r="D48" s="41"/>
      <c r="E48" s="41"/>
      <c r="F48" s="41"/>
      <c r="G48" s="212"/>
      <c r="H48" s="212"/>
      <c r="I48" s="212"/>
      <c r="J48" s="212"/>
      <c r="K48" s="212"/>
    </row>
    <row r="49" spans="1:11" s="42" customFormat="1" ht="15.75" x14ac:dyDescent="0.3">
      <c r="A49" s="9"/>
      <c r="B49" s="41"/>
      <c r="C49" s="41"/>
      <c r="D49" s="41"/>
      <c r="E49" s="41"/>
      <c r="F49" s="41"/>
      <c r="G49" s="212"/>
      <c r="H49" s="212"/>
      <c r="I49" s="212"/>
      <c r="J49" s="212"/>
      <c r="K49" s="212"/>
    </row>
    <row r="50" spans="1:11" s="42" customFormat="1" ht="15.75" x14ac:dyDescent="0.3">
      <c r="A50" s="9"/>
      <c r="B50" s="41"/>
      <c r="C50" s="41"/>
      <c r="D50" s="41"/>
      <c r="E50" s="41"/>
      <c r="F50" s="41"/>
      <c r="G50" s="212"/>
      <c r="H50" s="212"/>
      <c r="I50" s="212"/>
      <c r="J50" s="212"/>
      <c r="K50" s="212"/>
    </row>
    <row r="51" spans="1:11" s="42" customFormat="1" ht="15.75" x14ac:dyDescent="0.3">
      <c r="A51" s="9"/>
      <c r="B51" s="41"/>
      <c r="C51" s="41"/>
      <c r="D51" s="41"/>
      <c r="E51" s="41"/>
      <c r="F51" s="41"/>
      <c r="G51" s="212"/>
      <c r="H51" s="212"/>
      <c r="I51" s="212"/>
      <c r="J51" s="212"/>
      <c r="K51" s="212"/>
    </row>
    <row r="52" spans="1:11" s="42" customFormat="1" ht="15.75" x14ac:dyDescent="0.3">
      <c r="A52" s="9"/>
      <c r="B52" s="41"/>
      <c r="C52" s="41"/>
      <c r="D52" s="41"/>
      <c r="E52" s="41"/>
      <c r="F52" s="41"/>
    </row>
    <row r="53" spans="1:11" s="42" customFormat="1" ht="15.75" x14ac:dyDescent="0.3">
      <c r="A53" s="9"/>
      <c r="B53" s="41"/>
      <c r="C53" s="41"/>
      <c r="D53" s="41"/>
      <c r="E53" s="41"/>
      <c r="F53" s="41"/>
    </row>
    <row r="54" spans="1:11" s="42" customFormat="1" ht="15.75" x14ac:dyDescent="0.3">
      <c r="A54" s="9"/>
      <c r="B54" s="41"/>
      <c r="C54" s="41"/>
      <c r="D54" s="41"/>
      <c r="E54" s="41"/>
      <c r="F54" s="41"/>
    </row>
    <row r="55" spans="1:11" s="42" customFormat="1" ht="15.75" x14ac:dyDescent="0.3">
      <c r="A55" s="9"/>
      <c r="B55" s="41"/>
      <c r="C55" s="41"/>
      <c r="D55" s="41"/>
      <c r="E55" s="41"/>
      <c r="F55" s="41"/>
    </row>
    <row r="56" spans="1:11" s="42" customFormat="1" ht="15.75" x14ac:dyDescent="0.3">
      <c r="A56" s="9"/>
      <c r="B56" s="41"/>
      <c r="C56" s="41"/>
      <c r="D56" s="41"/>
      <c r="E56" s="41"/>
      <c r="F56" s="41"/>
    </row>
    <row r="57" spans="1:11" s="42" customFormat="1" ht="15.75" x14ac:dyDescent="0.3">
      <c r="A57" s="9"/>
      <c r="B57" s="41"/>
      <c r="C57" s="41"/>
      <c r="D57" s="41"/>
      <c r="E57" s="41"/>
      <c r="F57" s="41"/>
    </row>
    <row r="58" spans="1:11" s="42" customFormat="1" ht="15.75" x14ac:dyDescent="0.3">
      <c r="A58" s="9"/>
      <c r="B58" s="41"/>
      <c r="C58" s="41"/>
      <c r="D58" s="41"/>
      <c r="E58" s="41"/>
      <c r="F58" s="41"/>
    </row>
    <row r="59" spans="1:11" s="42" customFormat="1" ht="15.75" x14ac:dyDescent="0.3">
      <c r="A59" s="9"/>
      <c r="B59" s="41"/>
      <c r="C59" s="41"/>
      <c r="D59" s="41"/>
      <c r="E59" s="41"/>
      <c r="F59" s="41"/>
    </row>
    <row r="60" spans="1:11" s="42" customFormat="1" ht="15.75" x14ac:dyDescent="0.3">
      <c r="A60" s="9"/>
      <c r="B60" s="41"/>
      <c r="C60" s="41"/>
      <c r="D60" s="41"/>
      <c r="E60" s="41"/>
      <c r="F60" s="41"/>
    </row>
    <row r="61" spans="1:11" s="42" customFormat="1" ht="15.75" x14ac:dyDescent="0.3">
      <c r="A61" s="9"/>
      <c r="B61" s="41"/>
      <c r="C61" s="41"/>
      <c r="D61" s="41"/>
      <c r="E61" s="41"/>
      <c r="F61" s="41"/>
    </row>
    <row r="62" spans="1:11" s="42" customFormat="1" ht="15.75" x14ac:dyDescent="0.3">
      <c r="A62" s="9"/>
      <c r="B62" s="41"/>
      <c r="C62" s="41"/>
      <c r="D62" s="41"/>
      <c r="E62" s="41"/>
      <c r="F62" s="41"/>
    </row>
    <row r="63" spans="1:11" s="42" customFormat="1" ht="15.75" x14ac:dyDescent="0.3">
      <c r="A63" s="9"/>
      <c r="B63" s="41"/>
      <c r="C63" s="41"/>
      <c r="D63" s="41"/>
      <c r="E63" s="41"/>
      <c r="F63" s="41"/>
    </row>
    <row r="64" spans="1:11" s="42" customFormat="1" ht="15.75" x14ac:dyDescent="0.3">
      <c r="A64" s="9"/>
      <c r="B64" s="41"/>
      <c r="C64" s="41"/>
      <c r="D64" s="41"/>
      <c r="E64" s="41"/>
      <c r="F64" s="41"/>
    </row>
    <row r="65" spans="1:6" s="42" customFormat="1" ht="15.75" x14ac:dyDescent="0.3">
      <c r="A65" s="9"/>
      <c r="B65" s="41"/>
      <c r="C65" s="41"/>
      <c r="D65" s="41"/>
      <c r="E65" s="41"/>
      <c r="F65" s="41"/>
    </row>
    <row r="66" spans="1:6" s="42" customFormat="1" ht="15.75" x14ac:dyDescent="0.3">
      <c r="A66" s="9"/>
      <c r="B66" s="41"/>
      <c r="C66" s="41"/>
      <c r="D66" s="41"/>
      <c r="E66" s="41"/>
      <c r="F66" s="41"/>
    </row>
    <row r="67" spans="1:6" s="42" customFormat="1" ht="15.75" x14ac:dyDescent="0.3">
      <c r="A67" s="9"/>
      <c r="B67" s="41"/>
      <c r="C67" s="41"/>
      <c r="D67" s="41"/>
      <c r="E67" s="41"/>
      <c r="F67" s="41"/>
    </row>
    <row r="68" spans="1:6" s="42" customFormat="1" ht="15.75" x14ac:dyDescent="0.3">
      <c r="A68" s="9"/>
      <c r="B68" s="41"/>
      <c r="C68" s="41"/>
      <c r="D68" s="41"/>
      <c r="E68" s="41"/>
      <c r="F68" s="41"/>
    </row>
    <row r="69" spans="1:6" s="42" customFormat="1" ht="15.75" x14ac:dyDescent="0.3">
      <c r="A69" s="9"/>
      <c r="B69" s="41"/>
      <c r="C69" s="41"/>
      <c r="D69" s="41"/>
      <c r="E69" s="41"/>
      <c r="F69" s="41"/>
    </row>
    <row r="70" spans="1:6" s="42" customFormat="1" ht="15.75" x14ac:dyDescent="0.3">
      <c r="A70" s="9"/>
      <c r="B70" s="41"/>
      <c r="C70" s="41"/>
      <c r="D70" s="41"/>
      <c r="E70" s="41"/>
      <c r="F70" s="41"/>
    </row>
    <row r="71" spans="1:6" s="42" customFormat="1" ht="15.75" x14ac:dyDescent="0.3">
      <c r="A71" s="9"/>
      <c r="B71" s="41"/>
      <c r="C71" s="41"/>
      <c r="D71" s="41"/>
      <c r="E71" s="41"/>
      <c r="F71" s="41"/>
    </row>
    <row r="72" spans="1:6" s="42" customFormat="1" ht="15.75" x14ac:dyDescent="0.3">
      <c r="A72" s="9"/>
      <c r="B72" s="41"/>
      <c r="C72" s="41"/>
      <c r="D72" s="41"/>
      <c r="E72" s="41"/>
      <c r="F72" s="41"/>
    </row>
    <row r="73" spans="1:6" s="42" customFormat="1" ht="15.75" x14ac:dyDescent="0.3">
      <c r="A73" s="9"/>
      <c r="B73" s="41"/>
      <c r="C73" s="41"/>
      <c r="D73" s="41"/>
      <c r="E73" s="41"/>
      <c r="F73" s="41"/>
    </row>
    <row r="74" spans="1:6" s="42" customFormat="1" ht="15.75" x14ac:dyDescent="0.3">
      <c r="A74" s="9"/>
      <c r="B74" s="41"/>
      <c r="C74" s="41"/>
      <c r="D74" s="41"/>
      <c r="E74" s="41"/>
      <c r="F74" s="41"/>
    </row>
    <row r="75" spans="1:6" s="42" customFormat="1" ht="15.75" x14ac:dyDescent="0.3">
      <c r="A75" s="9"/>
      <c r="B75" s="41"/>
      <c r="C75" s="41"/>
      <c r="D75" s="41"/>
      <c r="E75" s="41"/>
      <c r="F75" s="41"/>
    </row>
    <row r="76" spans="1:6" s="42" customFormat="1" ht="15.75" x14ac:dyDescent="0.3">
      <c r="A76" s="9"/>
      <c r="B76" s="41"/>
      <c r="C76" s="41"/>
      <c r="D76" s="41"/>
      <c r="E76" s="41"/>
      <c r="F76" s="41"/>
    </row>
    <row r="77" spans="1:6" s="42" customFormat="1" ht="15.75" x14ac:dyDescent="0.3">
      <c r="A77" s="9"/>
      <c r="B77" s="41"/>
      <c r="C77" s="41"/>
      <c r="D77" s="41"/>
      <c r="E77" s="41"/>
      <c r="F77" s="41"/>
    </row>
    <row r="78" spans="1:6" s="42" customFormat="1" ht="15.75" x14ac:dyDescent="0.3">
      <c r="A78" s="9"/>
      <c r="B78" s="41"/>
      <c r="C78" s="41"/>
      <c r="D78" s="41"/>
      <c r="E78" s="41"/>
      <c r="F78" s="41"/>
    </row>
    <row r="79" spans="1:6" s="42" customFormat="1" ht="15.75" x14ac:dyDescent="0.3">
      <c r="A79" s="9"/>
      <c r="B79" s="41"/>
      <c r="C79" s="41"/>
      <c r="D79" s="41"/>
      <c r="E79" s="41"/>
      <c r="F79" s="41"/>
    </row>
    <row r="80" spans="1:6" s="42" customFormat="1" ht="15.75" x14ac:dyDescent="0.3">
      <c r="A80" s="9"/>
      <c r="B80" s="41"/>
      <c r="C80" s="41"/>
      <c r="D80" s="41"/>
      <c r="E80" s="41"/>
      <c r="F80" s="41"/>
    </row>
    <row r="81" spans="1:6" s="42" customFormat="1" ht="15.75" x14ac:dyDescent="0.3">
      <c r="A81" s="9"/>
      <c r="B81" s="41"/>
      <c r="C81" s="41"/>
      <c r="D81" s="41"/>
      <c r="E81" s="41"/>
      <c r="F81" s="41"/>
    </row>
    <row r="82" spans="1:6" s="42" customFormat="1" ht="15.75" x14ac:dyDescent="0.3">
      <c r="A82" s="9"/>
      <c r="B82" s="41"/>
      <c r="C82" s="41"/>
      <c r="D82" s="41"/>
      <c r="E82" s="41"/>
      <c r="F82" s="41"/>
    </row>
    <row r="83" spans="1:6" s="42" customFormat="1" ht="15.75" x14ac:dyDescent="0.3">
      <c r="A83" s="9"/>
      <c r="B83" s="41"/>
      <c r="C83" s="41"/>
      <c r="D83" s="41"/>
      <c r="E83" s="41"/>
      <c r="F83" s="41"/>
    </row>
    <row r="84" spans="1:6" s="42" customFormat="1" ht="15.75" x14ac:dyDescent="0.3">
      <c r="A84" s="9"/>
      <c r="B84" s="41"/>
      <c r="C84" s="41"/>
      <c r="D84" s="41"/>
      <c r="E84" s="41"/>
      <c r="F84" s="41"/>
    </row>
    <row r="85" spans="1:6" s="42" customFormat="1" ht="15.75" x14ac:dyDescent="0.3">
      <c r="A85" s="9"/>
      <c r="B85" s="41"/>
      <c r="C85" s="41"/>
      <c r="D85" s="41"/>
      <c r="E85" s="41"/>
      <c r="F85" s="41"/>
    </row>
    <row r="86" spans="1:6" s="42" customFormat="1" ht="15.75" x14ac:dyDescent="0.3">
      <c r="A86" s="9"/>
      <c r="B86" s="41"/>
      <c r="C86" s="41"/>
      <c r="D86" s="41"/>
      <c r="E86" s="41"/>
      <c r="F86" s="41"/>
    </row>
    <row r="87" spans="1:6" s="42" customFormat="1" ht="15.75" x14ac:dyDescent="0.3">
      <c r="A87" s="9"/>
      <c r="B87" s="41"/>
      <c r="C87" s="41"/>
      <c r="D87" s="41"/>
      <c r="E87" s="41"/>
      <c r="F87" s="41"/>
    </row>
    <row r="88" spans="1:6" ht="15.75" x14ac:dyDescent="0.3">
      <c r="A88" s="40"/>
      <c r="B88" s="2"/>
      <c r="C88" s="2"/>
      <c r="D88" s="2"/>
      <c r="E88" s="41"/>
      <c r="F88" s="41"/>
    </row>
    <row r="89" spans="1:6" ht="15.75" x14ac:dyDescent="0.3">
      <c r="A89" s="40"/>
      <c r="B89" s="2"/>
      <c r="C89" s="2"/>
      <c r="D89" s="2"/>
      <c r="E89" s="41"/>
      <c r="F89" s="41"/>
    </row>
    <row r="90" spans="1:6" ht="15.75" x14ac:dyDescent="0.3">
      <c r="A90" s="40"/>
      <c r="B90" s="2"/>
      <c r="C90" s="2"/>
      <c r="D90" s="2"/>
      <c r="E90" s="41"/>
      <c r="F90" s="41"/>
    </row>
    <row r="91" spans="1:6" ht="15.75" x14ac:dyDescent="0.3">
      <c r="A91" s="40"/>
      <c r="B91" s="2"/>
      <c r="C91" s="2"/>
      <c r="D91" s="2"/>
      <c r="E91" s="41"/>
      <c r="F91" s="41"/>
    </row>
    <row r="92" spans="1:6" ht="15.75" x14ac:dyDescent="0.3">
      <c r="A92" s="40"/>
      <c r="B92" s="2"/>
      <c r="C92" s="2"/>
      <c r="D92" s="2"/>
      <c r="E92" s="41"/>
      <c r="F92" s="41"/>
    </row>
    <row r="93" spans="1:6" ht="15.75" x14ac:dyDescent="0.3">
      <c r="A93" s="40"/>
      <c r="B93" s="2"/>
      <c r="C93" s="2"/>
      <c r="D93" s="2"/>
      <c r="E93" s="41"/>
      <c r="F93" s="41"/>
    </row>
    <row r="94" spans="1:6" ht="15.75" x14ac:dyDescent="0.3">
      <c r="A94" s="40"/>
      <c r="B94" s="2"/>
      <c r="C94" s="2"/>
      <c r="D94" s="2"/>
      <c r="E94" s="41"/>
      <c r="F94" s="41"/>
    </row>
    <row r="95" spans="1:6" ht="15.75" x14ac:dyDescent="0.3">
      <c r="A95" s="40"/>
      <c r="B95" s="2"/>
      <c r="C95" s="2"/>
      <c r="D95" s="2"/>
      <c r="E95" s="41"/>
      <c r="F95" s="41"/>
    </row>
    <row r="96" spans="1:6" ht="15.75" x14ac:dyDescent="0.3">
      <c r="A96" s="40"/>
      <c r="B96" s="2"/>
      <c r="C96" s="2"/>
      <c r="D96" s="2"/>
      <c r="E96" s="41"/>
      <c r="F96" s="41"/>
    </row>
  </sheetData>
  <sheetProtection algorithmName="SHA-512" hashValue="GrfYoB691YoeUwVOu6Hhg1UfKzU5PypyJvKBPKHWOgLQtojQv7ZcLzwBRTwiM6j0sADw3epAp/D50GC8Cg8y1g==" saltValue="35mTDCoYpLR8e95oZWXcjw==" spinCount="100000" sheet="1" objects="1" scenarios="1"/>
  <protectedRanges>
    <protectedRange sqref="C7 C17 C20:C22" name="Range1"/>
  </protectedRanges>
  <mergeCells count="1">
    <mergeCell ref="A1:C1"/>
  </mergeCells>
  <conditionalFormatting sqref="D3">
    <cfRule type="containsText" dxfId="187" priority="32" operator="containsText" text="√">
      <formula>NOT(ISERROR(SEARCH("√",D3)))</formula>
    </cfRule>
    <cfRule type="containsText" dxfId="186" priority="33" operator="containsText" text="X">
      <formula>NOT(ISERROR(SEARCH("X",D3)))</formula>
    </cfRule>
  </conditionalFormatting>
  <conditionalFormatting sqref="D5:D6">
    <cfRule type="containsText" dxfId="185" priority="11" operator="containsText" text="√">
      <formula>NOT(ISERROR(SEARCH("√",D5)))</formula>
    </cfRule>
    <cfRule type="containsText" dxfId="184" priority="12" operator="containsText" text="X">
      <formula>NOT(ISERROR(SEARCH("X",D5)))</formula>
    </cfRule>
  </conditionalFormatting>
  <conditionalFormatting sqref="D7">
    <cfRule type="containsText" dxfId="183" priority="13" operator="containsText" text="!">
      <formula>NOT(ISERROR(SEARCH("!",D7)))</formula>
    </cfRule>
    <cfRule type="containsText" dxfId="182" priority="18" operator="containsText" text="√">
      <formula>NOT(ISERROR(SEARCH("√",D7)))</formula>
    </cfRule>
    <cfRule type="containsText" dxfId="181" priority="19" operator="containsText" text="X">
      <formula>NOT(ISERROR(SEARCH("X",D7)))</formula>
    </cfRule>
  </conditionalFormatting>
  <conditionalFormatting sqref="D9">
    <cfRule type="containsText" dxfId="180" priority="9" operator="containsText" text="√">
      <formula>NOT(ISERROR(SEARCH("√",D9)))</formula>
    </cfRule>
    <cfRule type="containsText" dxfId="179" priority="10" operator="containsText" text="X">
      <formula>NOT(ISERROR(SEARCH("X",D9)))</formula>
    </cfRule>
  </conditionalFormatting>
  <conditionalFormatting sqref="D11">
    <cfRule type="containsText" dxfId="178" priority="7" operator="containsText" text="√">
      <formula>NOT(ISERROR(SEARCH("√",D11)))</formula>
    </cfRule>
    <cfRule type="containsText" dxfId="177" priority="8" operator="containsText" text="X">
      <formula>NOT(ISERROR(SEARCH("X",D11)))</formula>
    </cfRule>
  </conditionalFormatting>
  <conditionalFormatting sqref="D13">
    <cfRule type="containsText" dxfId="176" priority="22" operator="containsText" text="√">
      <formula>NOT(ISERROR(SEARCH("√",D13)))</formula>
    </cfRule>
    <cfRule type="containsText" dxfId="175" priority="23" operator="containsText" text="X">
      <formula>NOT(ISERROR(SEARCH("X",D13)))</formula>
    </cfRule>
  </conditionalFormatting>
  <conditionalFormatting sqref="D15">
    <cfRule type="containsText" dxfId="174" priority="20" operator="containsText" text="√">
      <formula>NOT(ISERROR(SEARCH("√",D15)))</formula>
    </cfRule>
    <cfRule type="containsText" dxfId="173" priority="21" operator="containsText" text="X">
      <formula>NOT(ISERROR(SEARCH("X",D15)))</formula>
    </cfRule>
  </conditionalFormatting>
  <conditionalFormatting sqref="D17">
    <cfRule type="containsText" dxfId="172" priority="1" operator="containsText" text="√">
      <formula>NOT(ISERROR(SEARCH("√",D17)))</formula>
    </cfRule>
    <cfRule type="containsText" dxfId="171" priority="2" operator="containsText" text="X">
      <formula>NOT(ISERROR(SEARCH("X",D17)))</formula>
    </cfRule>
  </conditionalFormatting>
  <conditionalFormatting sqref="D20:D22">
    <cfRule type="containsText" dxfId="170" priority="34" operator="containsText" text="√">
      <formula>NOT(ISERROR(SEARCH("√",D20)))</formula>
    </cfRule>
    <cfRule type="containsText" dxfId="169" priority="35" operator="containsText" text="X">
      <formula>NOT(ISERROR(SEARCH("X",D20)))</formula>
    </cfRule>
  </conditionalFormatting>
  <conditionalFormatting sqref="D24">
    <cfRule type="containsText" dxfId="168" priority="14" operator="containsText" text="√">
      <formula>NOT(ISERROR(SEARCH("√",D24)))</formula>
    </cfRule>
    <cfRule type="containsText" dxfId="167" priority="15" operator="containsText" text="X">
      <formula>NOT(ISERROR(SEARCH("X",D24)))</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0</xdr:colOff>
                    <xdr:row>1</xdr:row>
                    <xdr:rowOff>180975</xdr:rowOff>
                  </from>
                  <to>
                    <xdr:col>3</xdr:col>
                    <xdr:colOff>0</xdr:colOff>
                    <xdr:row>2</xdr:row>
                    <xdr:rowOff>190500</xdr:rowOff>
                  </to>
                </anchor>
              </controlPr>
            </control>
          </mc:Choice>
        </mc:AlternateContent>
        <mc:AlternateContent xmlns:mc="http://schemas.openxmlformats.org/markup-compatibility/2006">
          <mc:Choice Requires="x14">
            <control shapeId="9223" r:id="rId5" name="Drop Down 7">
              <controlPr defaultSize="0" autoLine="0" autoPict="0">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9230" r:id="rId6" name="Drop Down 14">
              <controlPr defaultSize="0" autoLine="0" autoPict="0">
                <anchor moveWithCells="1">
                  <from>
                    <xdr:col>1</xdr:col>
                    <xdr:colOff>3286125</xdr:colOff>
                    <xdr:row>4</xdr:row>
                    <xdr:rowOff>9525</xdr:rowOff>
                  </from>
                  <to>
                    <xdr:col>3</xdr:col>
                    <xdr:colOff>0</xdr:colOff>
                    <xdr:row>4</xdr:row>
                    <xdr:rowOff>209550</xdr:rowOff>
                  </to>
                </anchor>
              </controlPr>
            </control>
          </mc:Choice>
        </mc:AlternateContent>
        <mc:AlternateContent xmlns:mc="http://schemas.openxmlformats.org/markup-compatibility/2006">
          <mc:Choice Requires="x14">
            <control shapeId="9231" r:id="rId7" name="Drop Down 15">
              <controlPr defaultSize="0" autoLine="0" autoPict="0">
                <anchor moveWithCells="1">
                  <from>
                    <xdr:col>1</xdr:col>
                    <xdr:colOff>3286125</xdr:colOff>
                    <xdr:row>7</xdr:row>
                    <xdr:rowOff>57150</xdr:rowOff>
                  </from>
                  <to>
                    <xdr:col>3</xdr:col>
                    <xdr:colOff>0</xdr:colOff>
                    <xdr:row>8</xdr:row>
                    <xdr:rowOff>200025</xdr:rowOff>
                  </to>
                </anchor>
              </controlPr>
            </control>
          </mc:Choice>
        </mc:AlternateContent>
        <mc:AlternateContent xmlns:mc="http://schemas.openxmlformats.org/markup-compatibility/2006">
          <mc:Choice Requires="x14">
            <control shapeId="9232" r:id="rId8" name="Drop Down 16">
              <controlPr defaultSize="0" autoLine="0" autoPict="0">
                <anchor moveWithCells="1">
                  <from>
                    <xdr:col>1</xdr:col>
                    <xdr:colOff>3276600</xdr:colOff>
                    <xdr:row>10</xdr:row>
                    <xdr:rowOff>0</xdr:rowOff>
                  </from>
                  <to>
                    <xdr:col>3</xdr:col>
                    <xdr:colOff>0</xdr:colOff>
                    <xdr:row>10</xdr:row>
                    <xdr:rowOff>209550</xdr:rowOff>
                  </to>
                </anchor>
              </controlPr>
            </control>
          </mc:Choice>
        </mc:AlternateContent>
        <mc:AlternateContent xmlns:mc="http://schemas.openxmlformats.org/markup-compatibility/2006">
          <mc:Choice Requires="x14">
            <control shapeId="9235" r:id="rId9" name="Drop Down 19">
              <controlPr defaultSize="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9237" r:id="rId10" name="Drop Down 21">
              <controlPr defaultSize="0" autoLine="0" autoPict="0">
                <anchor moveWithCells="1">
                  <from>
                    <xdr:col>2</xdr:col>
                    <xdr:colOff>0</xdr:colOff>
                    <xdr:row>23</xdr:row>
                    <xdr:rowOff>0</xdr:rowOff>
                  </from>
                  <to>
                    <xdr:col>3</xdr:col>
                    <xdr:colOff>0</xdr:colOff>
                    <xdr:row>23</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74"/>
  <sheetViews>
    <sheetView workbookViewId="0">
      <selection activeCell="J8" sqref="J8"/>
    </sheetView>
  </sheetViews>
  <sheetFormatPr defaultRowHeight="15" x14ac:dyDescent="0.25"/>
  <cols>
    <col min="1" max="1" width="5.5703125" customWidth="1"/>
    <col min="2" max="2" width="48.140625" customWidth="1"/>
    <col min="3" max="3" width="55.140625" style="1" customWidth="1"/>
    <col min="4" max="4" width="2.5703125" customWidth="1"/>
    <col min="5" max="5" width="19.42578125" style="42" hidden="1" customWidth="1"/>
    <col min="6" max="6" width="24.5703125" style="42" hidden="1" customWidth="1"/>
    <col min="7" max="24" width="9.140625" style="42"/>
  </cols>
  <sheetData>
    <row r="1" spans="1:6" ht="81.75" customHeight="1" x14ac:dyDescent="0.25">
      <c r="A1" s="305" t="s">
        <v>125</v>
      </c>
      <c r="B1" s="306"/>
      <c r="C1" s="306"/>
      <c r="D1" s="96"/>
      <c r="E1" s="6"/>
      <c r="F1" s="7"/>
    </row>
    <row r="2" spans="1:6" x14ac:dyDescent="0.25">
      <c r="A2" s="26" t="s">
        <v>66</v>
      </c>
      <c r="B2" s="27" t="s">
        <v>67</v>
      </c>
      <c r="C2" s="27" t="s">
        <v>68</v>
      </c>
      <c r="D2" s="28"/>
      <c r="E2" s="20" t="s">
        <v>69</v>
      </c>
      <c r="F2" s="20" t="s">
        <v>70</v>
      </c>
    </row>
    <row r="3" spans="1:6" ht="67.5" x14ac:dyDescent="0.3">
      <c r="A3" s="36">
        <v>3.1</v>
      </c>
      <c r="B3" s="209" t="s">
        <v>126</v>
      </c>
      <c r="C3" s="156"/>
      <c r="D3" s="46"/>
    </row>
    <row r="4" spans="1:6" ht="41.25" thickBot="1" x14ac:dyDescent="0.3">
      <c r="A4" s="36">
        <v>3.2</v>
      </c>
      <c r="B4" s="60" t="s">
        <v>127</v>
      </c>
      <c r="C4" s="142">
        <v>1</v>
      </c>
      <c r="D4" s="69" t="str">
        <f>IF(C4&gt;1.5,"X","√")</f>
        <v>√</v>
      </c>
      <c r="E4" s="23" t="s">
        <v>86</v>
      </c>
      <c r="F4" s="22" t="s">
        <v>128</v>
      </c>
    </row>
    <row r="5" spans="1:6" ht="16.5" thickBot="1" x14ac:dyDescent="0.35">
      <c r="A5" s="36">
        <v>3.3</v>
      </c>
      <c r="B5" s="45" t="s">
        <v>129</v>
      </c>
      <c r="C5" s="199"/>
      <c r="D5" s="69" t="str">
        <f>IF(C5=0,"X","√")</f>
        <v>X</v>
      </c>
      <c r="E5" s="23" t="s">
        <v>130</v>
      </c>
      <c r="F5" s="22" t="s">
        <v>73</v>
      </c>
    </row>
    <row r="6" spans="1:6" ht="4.5" customHeight="1" x14ac:dyDescent="0.3">
      <c r="A6" s="36"/>
      <c r="B6" s="45"/>
      <c r="C6" s="156"/>
      <c r="D6" s="46"/>
    </row>
    <row r="7" spans="1:6" ht="27.75" thickBot="1" x14ac:dyDescent="0.3">
      <c r="A7" s="36">
        <v>3.4</v>
      </c>
      <c r="B7" s="30" t="s">
        <v>131</v>
      </c>
      <c r="C7" s="142">
        <v>1</v>
      </c>
      <c r="D7" s="69" t="str">
        <f>IF(C7&gt;1.5,"X","√")</f>
        <v>√</v>
      </c>
      <c r="E7" s="23" t="s">
        <v>86</v>
      </c>
      <c r="F7" s="22" t="s">
        <v>128</v>
      </c>
    </row>
    <row r="8" spans="1:6" ht="16.5" thickBot="1" x14ac:dyDescent="0.35">
      <c r="A8" s="36">
        <v>3.5</v>
      </c>
      <c r="B8" s="45" t="s">
        <v>129</v>
      </c>
      <c r="C8" s="200"/>
      <c r="D8" s="69" t="str">
        <f>IF(C8=0,"X","√")</f>
        <v>X</v>
      </c>
      <c r="E8" s="23" t="s">
        <v>130</v>
      </c>
      <c r="F8" s="22" t="s">
        <v>73</v>
      </c>
    </row>
    <row r="9" spans="1:6" ht="3" customHeight="1" x14ac:dyDescent="0.3">
      <c r="A9" s="36"/>
      <c r="B9" s="58"/>
      <c r="C9" s="157"/>
      <c r="D9" s="46"/>
    </row>
    <row r="10" spans="1:6" ht="15.75" x14ac:dyDescent="0.3">
      <c r="A10" s="36">
        <v>3.6</v>
      </c>
      <c r="B10" s="45" t="s">
        <v>132</v>
      </c>
      <c r="C10" s="156">
        <v>3</v>
      </c>
      <c r="D10" s="69"/>
      <c r="E10" s="23" t="s">
        <v>86</v>
      </c>
      <c r="F10" s="22" t="s">
        <v>73</v>
      </c>
    </row>
    <row r="11" spans="1:6" ht="4.5" customHeight="1" x14ac:dyDescent="0.3">
      <c r="A11" s="36"/>
      <c r="B11" s="45"/>
      <c r="C11" s="156"/>
      <c r="D11" s="46"/>
    </row>
    <row r="12" spans="1:6" ht="29.25" customHeight="1" x14ac:dyDescent="0.3">
      <c r="A12" s="36">
        <v>3.7</v>
      </c>
      <c r="B12" s="47" t="s">
        <v>133</v>
      </c>
      <c r="C12" s="142">
        <v>3</v>
      </c>
      <c r="D12" s="69"/>
      <c r="E12" s="23" t="s">
        <v>86</v>
      </c>
      <c r="F12" s="22" t="s">
        <v>73</v>
      </c>
    </row>
    <row r="13" spans="1:6" ht="5.45" customHeight="1" thickBot="1" x14ac:dyDescent="0.35">
      <c r="A13" s="57"/>
      <c r="B13" s="45"/>
      <c r="C13" s="156"/>
      <c r="D13" s="46"/>
    </row>
    <row r="14" spans="1:6" ht="14.1" customHeight="1" thickBot="1" x14ac:dyDescent="0.35">
      <c r="A14" s="36">
        <v>3.8</v>
      </c>
      <c r="B14" s="233" t="s">
        <v>129</v>
      </c>
      <c r="C14" s="199"/>
      <c r="D14" s="69"/>
      <c r="E14" s="217" t="s">
        <v>130</v>
      </c>
      <c r="F14" s="218" t="s">
        <v>73</v>
      </c>
    </row>
    <row r="15" spans="1:6" ht="7.5" customHeight="1" x14ac:dyDescent="0.3">
      <c r="A15" s="36"/>
      <c r="B15" s="45"/>
      <c r="C15" s="156"/>
      <c r="D15" s="46"/>
    </row>
    <row r="16" spans="1:6" ht="16.5" thickBot="1" x14ac:dyDescent="0.35">
      <c r="A16" s="59"/>
      <c r="B16" s="49"/>
      <c r="C16" s="158"/>
      <c r="D16" s="50"/>
    </row>
    <row r="17" spans="1:4" s="42" customFormat="1" ht="15.75" x14ac:dyDescent="0.3">
      <c r="A17" s="41"/>
      <c r="B17" s="41"/>
      <c r="C17" s="55"/>
      <c r="D17" s="41"/>
    </row>
    <row r="18" spans="1:4" s="42" customFormat="1" ht="15.75" x14ac:dyDescent="0.3">
      <c r="A18" s="41"/>
      <c r="B18" s="135"/>
      <c r="C18" s="137"/>
      <c r="D18" s="41"/>
    </row>
    <row r="19" spans="1:4" s="42" customFormat="1" ht="15.75" x14ac:dyDescent="0.3">
      <c r="A19" s="41"/>
      <c r="B19" s="41"/>
      <c r="C19" s="55"/>
      <c r="D19" s="41"/>
    </row>
    <row r="20" spans="1:4" s="42" customFormat="1" ht="15.75" x14ac:dyDescent="0.3">
      <c r="A20" s="41"/>
      <c r="B20" s="41"/>
      <c r="C20" s="55"/>
      <c r="D20" s="41"/>
    </row>
    <row r="21" spans="1:4" s="42" customFormat="1" ht="16.5" hidden="1" thickBot="1" x14ac:dyDescent="0.35">
      <c r="A21" s="41"/>
      <c r="B21" s="41"/>
      <c r="C21" s="55"/>
      <c r="D21" s="41"/>
    </row>
    <row r="22" spans="1:4" s="42" customFormat="1" ht="15.75" hidden="1" x14ac:dyDescent="0.3">
      <c r="A22" s="41"/>
      <c r="B22" s="51" t="s">
        <v>36</v>
      </c>
      <c r="C22" s="55"/>
      <c r="D22" s="41"/>
    </row>
    <row r="23" spans="1:4" s="42" customFormat="1" ht="16.5" hidden="1" thickBot="1" x14ac:dyDescent="0.35">
      <c r="A23" s="41"/>
      <c r="B23" s="52" t="s">
        <v>37</v>
      </c>
      <c r="C23" s="55"/>
      <c r="D23" s="41"/>
    </row>
    <row r="24" spans="1:4" s="42" customFormat="1" ht="15.75" hidden="1" x14ac:dyDescent="0.3">
      <c r="A24" s="41"/>
      <c r="B24" s="41"/>
      <c r="C24" s="55"/>
      <c r="D24" s="41"/>
    </row>
    <row r="25" spans="1:4" s="42" customFormat="1" ht="15.75" hidden="1" x14ac:dyDescent="0.3">
      <c r="A25" s="41"/>
      <c r="B25" s="41"/>
      <c r="C25" s="55"/>
      <c r="D25" s="41"/>
    </row>
    <row r="26" spans="1:4" s="42" customFormat="1" ht="15.75" hidden="1" thickBot="1" x14ac:dyDescent="0.3">
      <c r="C26" s="56"/>
    </row>
    <row r="27" spans="1:4" s="42" customFormat="1" ht="15.75" hidden="1" x14ac:dyDescent="0.3">
      <c r="B27" s="51" t="s">
        <v>36</v>
      </c>
      <c r="C27" s="56"/>
    </row>
    <row r="28" spans="1:4" s="42" customFormat="1" ht="15.75" hidden="1" x14ac:dyDescent="0.3">
      <c r="B28" s="68" t="s">
        <v>104</v>
      </c>
      <c r="C28" s="56"/>
    </row>
    <row r="29" spans="1:4" s="42" customFormat="1" ht="16.5" hidden="1" thickBot="1" x14ac:dyDescent="0.35">
      <c r="B29" s="52" t="s">
        <v>37</v>
      </c>
      <c r="C29" s="56"/>
    </row>
    <row r="30" spans="1:4" s="42" customFormat="1" hidden="1" x14ac:dyDescent="0.25">
      <c r="C30" s="56"/>
    </row>
    <row r="31" spans="1:4" s="42" customFormat="1" x14ac:dyDescent="0.25">
      <c r="C31" s="56"/>
    </row>
    <row r="32" spans="1:4" s="42" customFormat="1" x14ac:dyDescent="0.25">
      <c r="C32" s="56"/>
    </row>
    <row r="33" spans="3:3" s="42" customFormat="1" x14ac:dyDescent="0.25">
      <c r="C33" s="56"/>
    </row>
    <row r="34" spans="3:3" s="42" customFormat="1" x14ac:dyDescent="0.25">
      <c r="C34" s="56"/>
    </row>
    <row r="35" spans="3:3" s="42" customFormat="1" x14ac:dyDescent="0.25">
      <c r="C35" s="56"/>
    </row>
    <row r="36" spans="3:3" s="42" customFormat="1" x14ac:dyDescent="0.25">
      <c r="C36" s="56"/>
    </row>
    <row r="37" spans="3:3" s="42" customFormat="1" x14ac:dyDescent="0.25">
      <c r="C37" s="56"/>
    </row>
    <row r="38" spans="3:3" s="42" customFormat="1" x14ac:dyDescent="0.25">
      <c r="C38" s="56"/>
    </row>
    <row r="39" spans="3:3" s="42" customFormat="1" x14ac:dyDescent="0.25">
      <c r="C39" s="56"/>
    </row>
    <row r="40" spans="3:3" s="42" customFormat="1" x14ac:dyDescent="0.25">
      <c r="C40" s="56"/>
    </row>
    <row r="41" spans="3:3" s="42" customFormat="1" x14ac:dyDescent="0.25">
      <c r="C41" s="56"/>
    </row>
    <row r="42" spans="3:3" s="42" customFormat="1" x14ac:dyDescent="0.25">
      <c r="C42" s="56"/>
    </row>
    <row r="43" spans="3:3" s="42" customFormat="1" x14ac:dyDescent="0.25">
      <c r="C43" s="56"/>
    </row>
    <row r="44" spans="3:3" s="42" customFormat="1" x14ac:dyDescent="0.25">
      <c r="C44" s="56"/>
    </row>
    <row r="45" spans="3:3" s="42" customFormat="1" x14ac:dyDescent="0.25">
      <c r="C45" s="56"/>
    </row>
    <row r="46" spans="3:3" s="42" customFormat="1" x14ac:dyDescent="0.25">
      <c r="C46" s="56"/>
    </row>
    <row r="47" spans="3:3" s="42" customFormat="1" x14ac:dyDescent="0.25">
      <c r="C47" s="56"/>
    </row>
    <row r="48" spans="3:3" s="42" customFormat="1" x14ac:dyDescent="0.25">
      <c r="C48" s="56"/>
    </row>
    <row r="49" spans="3:3" s="42" customFormat="1" x14ac:dyDescent="0.25">
      <c r="C49" s="56"/>
    </row>
    <row r="50" spans="3:3" s="42" customFormat="1" x14ac:dyDescent="0.25">
      <c r="C50" s="56"/>
    </row>
    <row r="51" spans="3:3" s="42" customFormat="1" x14ac:dyDescent="0.25">
      <c r="C51" s="56"/>
    </row>
    <row r="52" spans="3:3" s="42" customFormat="1" x14ac:dyDescent="0.25">
      <c r="C52" s="56"/>
    </row>
    <row r="53" spans="3:3" s="42" customFormat="1" x14ac:dyDescent="0.25">
      <c r="C53" s="56"/>
    </row>
    <row r="54" spans="3:3" s="42" customFormat="1" x14ac:dyDescent="0.25">
      <c r="C54" s="56"/>
    </row>
    <row r="55" spans="3:3" s="42" customFormat="1" x14ac:dyDescent="0.25">
      <c r="C55" s="56"/>
    </row>
    <row r="56" spans="3:3" s="42" customFormat="1" x14ac:dyDescent="0.25">
      <c r="C56" s="56"/>
    </row>
    <row r="57" spans="3:3" s="42" customFormat="1" x14ac:dyDescent="0.25">
      <c r="C57" s="56"/>
    </row>
    <row r="58" spans="3:3" s="42" customFormat="1" x14ac:dyDescent="0.25">
      <c r="C58" s="56"/>
    </row>
    <row r="59" spans="3:3" s="42" customFormat="1" x14ac:dyDescent="0.25">
      <c r="C59" s="56"/>
    </row>
    <row r="60" spans="3:3" s="42" customFormat="1" x14ac:dyDescent="0.25">
      <c r="C60" s="56"/>
    </row>
    <row r="61" spans="3:3" s="42" customFormat="1" x14ac:dyDescent="0.25">
      <c r="C61" s="56"/>
    </row>
    <row r="62" spans="3:3" s="42" customFormat="1" x14ac:dyDescent="0.25">
      <c r="C62" s="56"/>
    </row>
    <row r="63" spans="3:3" s="42" customFormat="1" x14ac:dyDescent="0.25">
      <c r="C63" s="56"/>
    </row>
    <row r="64" spans="3:3" s="42" customFormat="1" x14ac:dyDescent="0.25">
      <c r="C64" s="56"/>
    </row>
    <row r="65" spans="3:3" s="42" customFormat="1" x14ac:dyDescent="0.25">
      <c r="C65" s="56"/>
    </row>
    <row r="66" spans="3:3" s="42" customFormat="1" x14ac:dyDescent="0.25">
      <c r="C66" s="56"/>
    </row>
    <row r="67" spans="3:3" s="42" customFormat="1" x14ac:dyDescent="0.25">
      <c r="C67" s="56"/>
    </row>
    <row r="68" spans="3:3" s="42" customFormat="1" x14ac:dyDescent="0.25">
      <c r="C68" s="56"/>
    </row>
    <row r="69" spans="3:3" s="42" customFormat="1" x14ac:dyDescent="0.25">
      <c r="C69" s="56"/>
    </row>
    <row r="70" spans="3:3" s="42" customFormat="1" x14ac:dyDescent="0.25">
      <c r="C70" s="56"/>
    </row>
    <row r="71" spans="3:3" s="42" customFormat="1" x14ac:dyDescent="0.25">
      <c r="C71" s="56"/>
    </row>
    <row r="72" spans="3:3" s="42" customFormat="1" x14ac:dyDescent="0.25">
      <c r="C72" s="56"/>
    </row>
    <row r="73" spans="3:3" s="42" customFormat="1" x14ac:dyDescent="0.25">
      <c r="C73" s="56"/>
    </row>
    <row r="74" spans="3:3" s="42" customFormat="1" x14ac:dyDescent="0.25">
      <c r="C74" s="56"/>
    </row>
  </sheetData>
  <sheetProtection algorithmName="SHA-512" hashValue="OvdQ0nYpGMu6hbmc3vkfQC34n6n6hIlFOts3MgUw1A/C3Zwnnx+lbnszKE/kWdpDlGvP/8JjtNMgn8TV9ICRJA==" saltValue="ydfFF8IiC+fAc5zRRV+Mpw==" spinCount="100000" sheet="1" objects="1" scenarios="1"/>
  <protectedRanges>
    <protectedRange sqref="C5 C8 C14" name="Range1"/>
  </protectedRanges>
  <mergeCells count="1">
    <mergeCell ref="A1:C1"/>
  </mergeCells>
  <conditionalFormatting sqref="D4:D5">
    <cfRule type="containsText" dxfId="166" priority="15" operator="containsText" text="√">
      <formula>NOT(ISERROR(SEARCH("√",D4)))</formula>
    </cfRule>
    <cfRule type="containsText" dxfId="165" priority="16" operator="containsText" text="X">
      <formula>NOT(ISERROR(SEARCH("X",D4)))</formula>
    </cfRule>
  </conditionalFormatting>
  <conditionalFormatting sqref="D7:D8">
    <cfRule type="containsText" dxfId="164" priority="1" operator="containsText" text="√">
      <formula>NOT(ISERROR(SEARCH("√",D7)))</formula>
    </cfRule>
    <cfRule type="containsText" dxfId="163" priority="2" operator="containsText" text="X">
      <formula>NOT(ISERROR(SEARCH("X",D7)))</formula>
    </cfRule>
  </conditionalFormatting>
  <conditionalFormatting sqref="D10">
    <cfRule type="containsText" dxfId="162" priority="5" operator="containsText" text="√">
      <formula>NOT(ISERROR(SEARCH("√",D10)))</formula>
    </cfRule>
    <cfRule type="containsText" dxfId="161" priority="6" operator="containsText" text="X">
      <formula>NOT(ISERROR(SEARCH("X",D10)))</formula>
    </cfRule>
  </conditionalFormatting>
  <conditionalFormatting sqref="D12">
    <cfRule type="containsText" dxfId="160" priority="7" operator="containsText" text="√">
      <formula>NOT(ISERROR(SEARCH("√",D12)))</formula>
    </cfRule>
    <cfRule type="containsText" dxfId="159" priority="8" operator="containsText" text="X">
      <formula>NOT(ISERROR(SEARCH("X",D12)))</formula>
    </cfRule>
  </conditionalFormatting>
  <conditionalFormatting sqref="D14">
    <cfRule type="containsText" dxfId="158" priority="3" operator="containsText" text="√">
      <formula>NOT(ISERROR(SEARCH("√",D14)))</formula>
    </cfRule>
    <cfRule type="containsText" dxfId="157" priority="4" operator="containsText" text="X">
      <formula>NOT(ISERROR(SEARCH("X",D14)))</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Drop Down 3">
              <controlPr defaultSize="0" autoLine="0" autoPict="0">
                <anchor moveWithCells="1">
                  <from>
                    <xdr:col>2</xdr:col>
                    <xdr:colOff>0</xdr:colOff>
                    <xdr:row>3</xdr:row>
                    <xdr:rowOff>9525</xdr:rowOff>
                  </from>
                  <to>
                    <xdr:col>3</xdr:col>
                    <xdr:colOff>0</xdr:colOff>
                    <xdr:row>3</xdr:row>
                    <xdr:rowOff>219075</xdr:rowOff>
                  </to>
                </anchor>
              </controlPr>
            </control>
          </mc:Choice>
        </mc:AlternateContent>
        <mc:AlternateContent xmlns:mc="http://schemas.openxmlformats.org/markup-compatibility/2006">
          <mc:Choice Requires="x14">
            <control shapeId="10244" r:id="rId5" name="Drop Down 4">
              <controlPr defaultSize="0" autoLine="0" autoPict="0">
                <anchor moveWithCells="1">
                  <from>
                    <xdr:col>2</xdr:col>
                    <xdr:colOff>0</xdr:colOff>
                    <xdr:row>6</xdr:row>
                    <xdr:rowOff>9525</xdr:rowOff>
                  </from>
                  <to>
                    <xdr:col>3</xdr:col>
                    <xdr:colOff>0</xdr:colOff>
                    <xdr:row>6</xdr:row>
                    <xdr:rowOff>219075</xdr:rowOff>
                  </to>
                </anchor>
              </controlPr>
            </control>
          </mc:Choice>
        </mc:AlternateContent>
        <mc:AlternateContent xmlns:mc="http://schemas.openxmlformats.org/markup-compatibility/2006">
          <mc:Choice Requires="x14">
            <control shapeId="10245" r:id="rId6" name="Drop Down 5">
              <controlPr defaultSize="0" autoLine="0" autoPict="0">
                <anchor moveWithCells="1">
                  <from>
                    <xdr:col>2</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10247" r:id="rId7" name="Drop Down 7">
              <controlPr defaultSize="0" autoLine="0" autoPict="0">
                <anchor moveWithCells="1">
                  <from>
                    <xdr:col>2</xdr:col>
                    <xdr:colOff>0</xdr:colOff>
                    <xdr:row>11</xdr:row>
                    <xdr:rowOff>9525</xdr:rowOff>
                  </from>
                  <to>
                    <xdr:col>3</xdr:col>
                    <xdr:colOff>0</xdr:colOff>
                    <xdr:row>11</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D234"/>
  <sheetViews>
    <sheetView workbookViewId="0">
      <selection activeCell="C22" sqref="C22"/>
    </sheetView>
  </sheetViews>
  <sheetFormatPr defaultColWidth="9.140625" defaultRowHeight="13.5" x14ac:dyDescent="0.3"/>
  <cols>
    <col min="1" max="1" width="5.5703125" style="2" customWidth="1"/>
    <col min="2" max="2" width="48.140625" style="2" customWidth="1"/>
    <col min="3" max="3" width="55.140625" style="2" customWidth="1"/>
    <col min="4" max="4" width="2.5703125" style="2" customWidth="1"/>
    <col min="5" max="5" width="18.85546875" style="41" hidden="1" customWidth="1"/>
    <col min="6" max="6" width="17.85546875" style="41" hidden="1" customWidth="1"/>
    <col min="7" max="56" width="9.140625" style="41"/>
    <col min="57" max="16384" width="9.140625" style="2"/>
  </cols>
  <sheetData>
    <row r="1" spans="1:6" ht="81.75" customHeight="1" x14ac:dyDescent="0.3">
      <c r="A1" s="305" t="s">
        <v>134</v>
      </c>
      <c r="B1" s="306"/>
      <c r="C1" s="306"/>
      <c r="D1" s="96"/>
      <c r="E1" s="6"/>
      <c r="F1" s="7"/>
    </row>
    <row r="2" spans="1:6" x14ac:dyDescent="0.3">
      <c r="A2" s="26" t="s">
        <v>66</v>
      </c>
      <c r="B2" s="27" t="s">
        <v>67</v>
      </c>
      <c r="C2" s="27" t="s">
        <v>68</v>
      </c>
      <c r="D2" s="28"/>
      <c r="E2" s="20" t="s">
        <v>69</v>
      </c>
      <c r="F2" s="20" t="s">
        <v>70</v>
      </c>
    </row>
    <row r="3" spans="1:6" x14ac:dyDescent="0.3">
      <c r="A3" s="57"/>
      <c r="B3" s="62"/>
      <c r="C3" s="35"/>
      <c r="D3" s="46"/>
    </row>
    <row r="4" spans="1:6" ht="27" x14ac:dyDescent="0.3">
      <c r="A4" s="36">
        <v>4.0999999999999996</v>
      </c>
      <c r="B4" s="63" t="s">
        <v>135</v>
      </c>
      <c r="C4" s="149">
        <v>1</v>
      </c>
      <c r="D4" s="69" t="str">
        <f>IF(C4&gt;1.5,"X","√")</f>
        <v>√</v>
      </c>
      <c r="E4" s="23" t="s">
        <v>86</v>
      </c>
      <c r="F4" s="22" t="s">
        <v>128</v>
      </c>
    </row>
    <row r="5" spans="1:6" ht="4.5" customHeight="1" x14ac:dyDescent="0.3">
      <c r="A5" s="36"/>
      <c r="B5" s="63"/>
      <c r="C5" s="149"/>
      <c r="D5" s="46"/>
    </row>
    <row r="6" spans="1:6" ht="54" x14ac:dyDescent="0.3">
      <c r="A6" s="36">
        <v>4.2</v>
      </c>
      <c r="B6" s="63" t="s">
        <v>136</v>
      </c>
      <c r="C6" s="149">
        <v>1</v>
      </c>
      <c r="D6" s="69" t="str">
        <f>IF(C6&gt;1.5,"X","√")</f>
        <v>√</v>
      </c>
      <c r="E6" s="23" t="s">
        <v>86</v>
      </c>
      <c r="F6" s="22" t="s">
        <v>128</v>
      </c>
    </row>
    <row r="7" spans="1:6" ht="3.6" customHeight="1" x14ac:dyDescent="0.3">
      <c r="A7" s="36"/>
      <c r="B7" s="63"/>
      <c r="C7" s="149"/>
      <c r="D7" s="69"/>
      <c r="E7" s="23"/>
      <c r="F7" s="22"/>
    </row>
    <row r="8" spans="1:6" ht="67.5" x14ac:dyDescent="0.3">
      <c r="A8" s="36">
        <v>4.3</v>
      </c>
      <c r="B8" s="234" t="s">
        <v>137</v>
      </c>
      <c r="C8" s="149">
        <v>1</v>
      </c>
      <c r="D8" s="69" t="str">
        <f>IF(C8&gt;1.5,"X","√")</f>
        <v>√</v>
      </c>
      <c r="E8" s="217" t="s">
        <v>86</v>
      </c>
      <c r="F8" s="218" t="s">
        <v>138</v>
      </c>
    </row>
    <row r="9" spans="1:6" ht="3.6" customHeight="1" x14ac:dyDescent="0.3">
      <c r="A9" s="36"/>
      <c r="B9" s="234"/>
      <c r="C9" s="149"/>
      <c r="D9" s="69"/>
      <c r="E9" s="23"/>
      <c r="F9" s="22"/>
    </row>
    <row r="10" spans="1:6" ht="54" x14ac:dyDescent="0.3">
      <c r="A10" s="36">
        <v>4.4000000000000004</v>
      </c>
      <c r="B10" s="234" t="s">
        <v>139</v>
      </c>
      <c r="C10" s="149">
        <v>1</v>
      </c>
      <c r="D10" s="69" t="str">
        <f>IF(C10&gt;1.5,"X","√")</f>
        <v>√</v>
      </c>
      <c r="E10" s="217" t="s">
        <v>86</v>
      </c>
      <c r="F10" s="218" t="s">
        <v>138</v>
      </c>
    </row>
    <row r="11" spans="1:6" x14ac:dyDescent="0.3">
      <c r="A11" s="36"/>
      <c r="B11" s="234"/>
      <c r="C11" s="149"/>
      <c r="D11" s="46"/>
    </row>
    <row r="12" spans="1:6" ht="121.5" x14ac:dyDescent="0.3">
      <c r="A12" s="36">
        <v>4.5</v>
      </c>
      <c r="B12" s="234" t="s">
        <v>140</v>
      </c>
      <c r="C12" s="149">
        <v>1</v>
      </c>
      <c r="D12" s="69" t="str">
        <f>IF(C12&gt;1.5,"X","√")</f>
        <v>√</v>
      </c>
      <c r="E12" s="23" t="s">
        <v>86</v>
      </c>
      <c r="F12" s="22" t="s">
        <v>128</v>
      </c>
    </row>
    <row r="13" spans="1:6" x14ac:dyDescent="0.3">
      <c r="A13" s="36"/>
      <c r="B13" s="235"/>
      <c r="C13" s="149"/>
      <c r="D13" s="46"/>
    </row>
    <row r="14" spans="1:6" ht="94.5" x14ac:dyDescent="0.3">
      <c r="A14" s="36">
        <v>4.5999999999999996</v>
      </c>
      <c r="B14" s="31" t="s">
        <v>141</v>
      </c>
      <c r="C14" s="149">
        <v>1</v>
      </c>
      <c r="D14" s="69" t="str">
        <f>IF(C14&gt;1.5,"X","√")</f>
        <v>√</v>
      </c>
      <c r="E14" s="23" t="s">
        <v>86</v>
      </c>
      <c r="F14" s="218" t="s">
        <v>138</v>
      </c>
    </row>
    <row r="15" spans="1:6" ht="4.1500000000000004" customHeight="1" x14ac:dyDescent="0.3">
      <c r="A15" s="36"/>
      <c r="B15" s="235"/>
      <c r="C15" s="149"/>
      <c r="D15" s="46"/>
    </row>
    <row r="16" spans="1:6" ht="81" x14ac:dyDescent="0.3">
      <c r="A16" s="36">
        <v>4.7</v>
      </c>
      <c r="B16" s="31" t="s">
        <v>142</v>
      </c>
      <c r="C16" s="149">
        <v>1</v>
      </c>
      <c r="D16" s="69" t="str">
        <f>IF(C16&gt;1.5,"X","√")</f>
        <v>√</v>
      </c>
      <c r="E16" s="23" t="s">
        <v>86</v>
      </c>
      <c r="F16" s="218" t="s">
        <v>138</v>
      </c>
    </row>
    <row r="17" spans="1:6" ht="4.5" customHeight="1" x14ac:dyDescent="0.3">
      <c r="A17" s="32"/>
      <c r="B17" s="235"/>
      <c r="C17" s="150"/>
      <c r="D17" s="46"/>
      <c r="F17" s="61"/>
    </row>
    <row r="18" spans="1:6" ht="81" x14ac:dyDescent="0.3">
      <c r="A18" s="32">
        <v>4.8</v>
      </c>
      <c r="B18" s="234" t="s">
        <v>143</v>
      </c>
      <c r="C18" s="150">
        <v>1</v>
      </c>
      <c r="D18" s="69" t="str">
        <f>IF(C18&gt;1.5,"X","√")</f>
        <v>√</v>
      </c>
      <c r="E18" s="23" t="s">
        <v>86</v>
      </c>
      <c r="F18" s="22" t="s">
        <v>128</v>
      </c>
    </row>
    <row r="19" spans="1:6" ht="4.5" customHeight="1" thickBot="1" x14ac:dyDescent="0.35">
      <c r="A19" s="32"/>
      <c r="B19" s="235"/>
      <c r="C19" s="150"/>
      <c r="D19" s="43"/>
    </row>
    <row r="20" spans="1:6" ht="41.25" thickBot="1" x14ac:dyDescent="0.35">
      <c r="A20" s="32">
        <v>4.9000000000000004</v>
      </c>
      <c r="B20" s="31" t="s">
        <v>144</v>
      </c>
      <c r="C20" s="166"/>
      <c r="D20" s="69" t="str">
        <f>IF(C20=0,"X","√")</f>
        <v>X</v>
      </c>
      <c r="E20" s="23" t="s">
        <v>145</v>
      </c>
      <c r="F20" s="22" t="s">
        <v>146</v>
      </c>
    </row>
    <row r="21" spans="1:6" ht="9" customHeight="1" thickBot="1" x14ac:dyDescent="0.35">
      <c r="A21" s="66"/>
      <c r="B21" s="235"/>
      <c r="C21" s="65"/>
      <c r="D21" s="43"/>
    </row>
    <row r="22" spans="1:6" ht="68.25" thickBot="1" x14ac:dyDescent="0.35">
      <c r="A22" s="222">
        <v>4.0999999999999996</v>
      </c>
      <c r="B22" s="31" t="s">
        <v>147</v>
      </c>
      <c r="C22" s="214"/>
      <c r="D22" s="69" t="str">
        <f>IF(C22=0,"√","X")</f>
        <v>√</v>
      </c>
      <c r="E22" s="217" t="s">
        <v>145</v>
      </c>
      <c r="F22" s="218" t="s">
        <v>148</v>
      </c>
    </row>
    <row r="23" spans="1:6" ht="8.25" customHeight="1" thickBot="1" x14ac:dyDescent="0.35">
      <c r="A23" s="213"/>
      <c r="B23" s="31"/>
      <c r="C23" s="221"/>
      <c r="D23" s="43"/>
      <c r="E23" s="217"/>
      <c r="F23" s="218"/>
    </row>
    <row r="24" spans="1:6" ht="95.25" thickBot="1" x14ac:dyDescent="0.35">
      <c r="A24" s="222">
        <v>4.1100000000000003</v>
      </c>
      <c r="B24" s="31" t="s">
        <v>149</v>
      </c>
      <c r="C24" s="214"/>
      <c r="D24" s="69" t="str">
        <f>IF(C24=0,"X","√")</f>
        <v>X</v>
      </c>
      <c r="E24" s="217" t="s">
        <v>145</v>
      </c>
      <c r="F24" s="218" t="s">
        <v>138</v>
      </c>
    </row>
    <row r="25" spans="1:6" ht="8.25" customHeight="1" thickBot="1" x14ac:dyDescent="0.35">
      <c r="A25" s="213"/>
      <c r="B25" s="31"/>
      <c r="C25" s="221"/>
      <c r="D25" s="43"/>
      <c r="E25" s="217"/>
      <c r="F25" s="218"/>
    </row>
    <row r="26" spans="1:6" ht="54" x14ac:dyDescent="0.3">
      <c r="A26" s="222">
        <v>4.12</v>
      </c>
      <c r="B26" s="31" t="s">
        <v>150</v>
      </c>
      <c r="C26" s="307"/>
      <c r="D26" s="310" t="str">
        <f t="shared" ref="D26" si="0">IF(C26=0,"X","√")</f>
        <v>X</v>
      </c>
      <c r="E26" s="217" t="s">
        <v>145</v>
      </c>
      <c r="F26" s="218" t="s">
        <v>138</v>
      </c>
    </row>
    <row r="27" spans="1:6" ht="13.5" customHeight="1" x14ac:dyDescent="0.3">
      <c r="A27" s="213"/>
      <c r="B27" s="31"/>
      <c r="C27" s="308"/>
      <c r="D27" s="311"/>
      <c r="E27" s="217"/>
      <c r="F27" s="218"/>
    </row>
    <row r="28" spans="1:6" ht="13.5" customHeight="1" x14ac:dyDescent="0.3">
      <c r="A28" s="224"/>
      <c r="B28" s="31"/>
      <c r="C28" s="308"/>
      <c r="D28" s="311"/>
      <c r="E28" s="217"/>
      <c r="F28" s="218"/>
    </row>
    <row r="29" spans="1:6" ht="14.25" customHeight="1" thickBot="1" x14ac:dyDescent="0.35">
      <c r="A29" s="224"/>
      <c r="B29" s="31"/>
      <c r="C29" s="309"/>
      <c r="D29" s="311"/>
      <c r="E29" s="217"/>
      <c r="F29" s="218"/>
    </row>
    <row r="30" spans="1:6" ht="15" x14ac:dyDescent="0.3">
      <c r="A30" s="224"/>
      <c r="B30" s="31"/>
      <c r="C30" s="226"/>
      <c r="D30" s="225"/>
      <c r="E30" s="217"/>
      <c r="F30" s="218"/>
    </row>
    <row r="31" spans="1:6" s="41" customFormat="1" x14ac:dyDescent="0.3"/>
    <row r="32" spans="1:6" s="41" customFormat="1" ht="15.75" x14ac:dyDescent="0.3">
      <c r="B32" s="140"/>
      <c r="C32" s="138"/>
    </row>
    <row r="33" spans="2:2" s="41" customFormat="1" x14ac:dyDescent="0.3"/>
    <row r="34" spans="2:2" s="41" customFormat="1" x14ac:dyDescent="0.3"/>
    <row r="35" spans="2:2" s="41" customFormat="1" x14ac:dyDescent="0.3"/>
    <row r="36" spans="2:2" s="41" customFormat="1" x14ac:dyDescent="0.3"/>
    <row r="37" spans="2:2" s="41" customFormat="1" ht="14.25" hidden="1" thickBot="1" x14ac:dyDescent="0.35"/>
    <row r="38" spans="2:2" s="41" customFormat="1" hidden="1" x14ac:dyDescent="0.3">
      <c r="B38" s="51" t="s">
        <v>36</v>
      </c>
    </row>
    <row r="39" spans="2:2" s="41" customFormat="1" ht="14.25" hidden="1" thickBot="1" x14ac:dyDescent="0.35">
      <c r="B39" s="52" t="s">
        <v>37</v>
      </c>
    </row>
    <row r="40" spans="2:2" s="41" customFormat="1" hidden="1" x14ac:dyDescent="0.3"/>
    <row r="41" spans="2:2" s="41" customFormat="1" hidden="1" x14ac:dyDescent="0.3"/>
    <row r="42" spans="2:2" s="41" customFormat="1" hidden="1" x14ac:dyDescent="0.3"/>
    <row r="43" spans="2:2" s="41" customFormat="1" ht="14.25" hidden="1" thickBot="1" x14ac:dyDescent="0.35"/>
    <row r="44" spans="2:2" s="41" customFormat="1" ht="14.25" hidden="1" thickBot="1" x14ac:dyDescent="0.35">
      <c r="B44" s="67" t="str">
        <f>IF('A Company Info'!C32&lt;5,"Statement","Policy")</f>
        <v>Statement</v>
      </c>
    </row>
    <row r="45" spans="2:2" s="41" customFormat="1" hidden="1" x14ac:dyDescent="0.3"/>
    <row r="46" spans="2:2" s="41" customFormat="1" hidden="1" x14ac:dyDescent="0.3"/>
    <row r="47" spans="2:2" s="41" customFormat="1" hidden="1" x14ac:dyDescent="0.3"/>
    <row r="48" spans="2:2"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row r="223" s="41" customFormat="1" x14ac:dyDescent="0.3"/>
    <row r="224" s="41" customFormat="1" x14ac:dyDescent="0.3"/>
    <row r="225" s="41" customFormat="1" x14ac:dyDescent="0.3"/>
    <row r="226" s="41" customFormat="1" x14ac:dyDescent="0.3"/>
    <row r="227" s="41" customFormat="1" x14ac:dyDescent="0.3"/>
    <row r="228" s="41" customFormat="1" x14ac:dyDescent="0.3"/>
    <row r="229" s="41" customFormat="1" x14ac:dyDescent="0.3"/>
    <row r="230" s="41" customFormat="1" x14ac:dyDescent="0.3"/>
    <row r="231" s="41" customFormat="1" x14ac:dyDescent="0.3"/>
    <row r="232" s="41" customFormat="1" x14ac:dyDescent="0.3"/>
    <row r="233" s="41" customFormat="1" x14ac:dyDescent="0.3"/>
    <row r="234" s="41" customFormat="1" x14ac:dyDescent="0.3"/>
  </sheetData>
  <sheetProtection algorithmName="SHA-512" hashValue="ln906tyqKyEbgFbeKbtTc6BuzSKgFVjlz121ysqKh0Tz3D8v+eop3B/9WM+l+YeN0CsR/YlVWR4zo/sge9U0xA==" saltValue="piGMoQ7yFBzvTCyGHNLbsw==" spinCount="100000" sheet="1" objects="1" scenarios="1"/>
  <mergeCells count="3">
    <mergeCell ref="A1:C1"/>
    <mergeCell ref="C26:C29"/>
    <mergeCell ref="D26:D29"/>
  </mergeCells>
  <conditionalFormatting sqref="D4">
    <cfRule type="containsText" dxfId="156" priority="21" operator="containsText" text="√">
      <formula>NOT(ISERROR(SEARCH("√",D4)))</formula>
    </cfRule>
    <cfRule type="containsText" dxfId="155" priority="22" operator="containsText" text="X">
      <formula>NOT(ISERROR(SEARCH("X",D4)))</formula>
    </cfRule>
  </conditionalFormatting>
  <conditionalFormatting sqref="D6:D10">
    <cfRule type="containsText" dxfId="154" priority="19" operator="containsText" text="√">
      <formula>NOT(ISERROR(SEARCH("√",D6)))</formula>
    </cfRule>
    <cfRule type="containsText" dxfId="153" priority="20" operator="containsText" text="X">
      <formula>NOT(ISERROR(SEARCH("X",D6)))</formula>
    </cfRule>
  </conditionalFormatting>
  <conditionalFormatting sqref="D12">
    <cfRule type="containsText" dxfId="152" priority="9" operator="containsText" text="√">
      <formula>NOT(ISERROR(SEARCH("√",D12)))</formula>
    </cfRule>
    <cfRule type="containsText" dxfId="151" priority="10" operator="containsText" text="X">
      <formula>NOT(ISERROR(SEARCH("X",D12)))</formula>
    </cfRule>
  </conditionalFormatting>
  <conditionalFormatting sqref="D14">
    <cfRule type="containsText" dxfId="150" priority="1" operator="containsText" text="√">
      <formula>NOT(ISERROR(SEARCH("√",D14)))</formula>
    </cfRule>
    <cfRule type="containsText" dxfId="149" priority="2" operator="containsText" text="X">
      <formula>NOT(ISERROR(SEARCH("X",D14)))</formula>
    </cfRule>
  </conditionalFormatting>
  <conditionalFormatting sqref="D16">
    <cfRule type="containsText" dxfId="148" priority="15" operator="containsText" text="√">
      <formula>NOT(ISERROR(SEARCH("√",D16)))</formula>
    </cfRule>
    <cfRule type="containsText" dxfId="147" priority="16" operator="containsText" text="X">
      <formula>NOT(ISERROR(SEARCH("X",D16)))</formula>
    </cfRule>
  </conditionalFormatting>
  <conditionalFormatting sqref="D18">
    <cfRule type="containsText" dxfId="146" priority="13" operator="containsText" text="√">
      <formula>NOT(ISERROR(SEARCH("√",D18)))</formula>
    </cfRule>
    <cfRule type="containsText" dxfId="145" priority="14" operator="containsText" text="X">
      <formula>NOT(ISERROR(SEARCH("X",D18)))</formula>
    </cfRule>
  </conditionalFormatting>
  <conditionalFormatting sqref="D20">
    <cfRule type="containsText" dxfId="144" priority="11" operator="containsText" text="√">
      <formula>NOT(ISERROR(SEARCH("√",D20)))</formula>
    </cfRule>
    <cfRule type="containsText" dxfId="143" priority="12" operator="containsText" text="X">
      <formula>NOT(ISERROR(SEARCH("X",D20)))</formula>
    </cfRule>
  </conditionalFormatting>
  <conditionalFormatting sqref="D22">
    <cfRule type="containsText" dxfId="142" priority="7" operator="containsText" text="√">
      <formula>NOT(ISERROR(SEARCH("√",D22)))</formula>
    </cfRule>
    <cfRule type="containsText" dxfId="141" priority="8" operator="containsText" text="X">
      <formula>NOT(ISERROR(SEARCH("X",D22)))</formula>
    </cfRule>
  </conditionalFormatting>
  <conditionalFormatting sqref="D24">
    <cfRule type="containsText" dxfId="140" priority="5" operator="containsText" text="√">
      <formula>NOT(ISERROR(SEARCH("√",D24)))</formula>
    </cfRule>
    <cfRule type="containsText" dxfId="139" priority="6" operator="containsText" text="X">
      <formula>NOT(ISERROR(SEARCH("X",D24)))</formula>
    </cfRule>
  </conditionalFormatting>
  <conditionalFormatting sqref="D26">
    <cfRule type="containsText" dxfId="138" priority="3" operator="containsText" text="√">
      <formula>NOT(ISERROR(SEARCH("√",D26)))</formula>
    </cfRule>
    <cfRule type="containsText" dxfId="137" priority="4" operator="containsText" text="X">
      <formula>NOT(ISERROR(SEARCH("X",D26)))</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2</xdr:col>
                    <xdr:colOff>0</xdr:colOff>
                    <xdr:row>3</xdr:row>
                    <xdr:rowOff>9525</xdr:rowOff>
                  </from>
                  <to>
                    <xdr:col>3</xdr:col>
                    <xdr:colOff>0</xdr:colOff>
                    <xdr:row>3</xdr:row>
                    <xdr:rowOff>219075</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1269" r:id="rId6" name="Drop Down 5">
              <controlPr defaultSize="0" autoLine="0" autoPict="0">
                <anchor moveWithCells="1">
                  <from>
                    <xdr:col>2</xdr:col>
                    <xdr:colOff>38100</xdr:colOff>
                    <xdr:row>16</xdr:row>
                    <xdr:rowOff>0</xdr:rowOff>
                  </from>
                  <to>
                    <xdr:col>3</xdr:col>
                    <xdr:colOff>0</xdr:colOff>
                    <xdr:row>17</xdr:row>
                    <xdr:rowOff>190500</xdr:rowOff>
                  </to>
                </anchor>
              </controlPr>
            </control>
          </mc:Choice>
        </mc:AlternateContent>
        <mc:AlternateContent xmlns:mc="http://schemas.openxmlformats.org/markup-compatibility/2006">
          <mc:Choice Requires="x14">
            <control shapeId="11270" r:id="rId7" name="Drop Down 6">
              <controlPr defaultSize="0" autoLine="0" autoPict="0">
                <anchor moveWithCells="1">
                  <from>
                    <xdr:col>2</xdr:col>
                    <xdr:colOff>0</xdr:colOff>
                    <xdr:row>7</xdr:row>
                    <xdr:rowOff>9525</xdr:rowOff>
                  </from>
                  <to>
                    <xdr:col>3</xdr:col>
                    <xdr:colOff>0</xdr:colOff>
                    <xdr:row>7</xdr:row>
                    <xdr:rowOff>219075</xdr:rowOff>
                  </to>
                </anchor>
              </controlPr>
            </control>
          </mc:Choice>
        </mc:AlternateContent>
        <mc:AlternateContent xmlns:mc="http://schemas.openxmlformats.org/markup-compatibility/2006">
          <mc:Choice Requires="x14">
            <control shapeId="11271" r:id="rId8" name="Drop Down 7">
              <controlPr defaultSize="0" autoLine="0" autoPict="0">
                <anchor moveWithCells="1">
                  <from>
                    <xdr:col>2</xdr:col>
                    <xdr:colOff>0</xdr:colOff>
                    <xdr:row>9</xdr:row>
                    <xdr:rowOff>0</xdr:rowOff>
                  </from>
                  <to>
                    <xdr:col>3</xdr:col>
                    <xdr:colOff>0</xdr:colOff>
                    <xdr:row>9</xdr:row>
                    <xdr:rowOff>200025</xdr:rowOff>
                  </to>
                </anchor>
              </controlPr>
            </control>
          </mc:Choice>
        </mc:AlternateContent>
        <mc:AlternateContent xmlns:mc="http://schemas.openxmlformats.org/markup-compatibility/2006">
          <mc:Choice Requires="x14">
            <control shapeId="11272" r:id="rId9" name="Drop Down 8">
              <controlPr defaultSize="0" autoLine="0" autoPict="0">
                <anchor moveWithCells="1">
                  <from>
                    <xdr:col>2</xdr:col>
                    <xdr:colOff>0</xdr:colOff>
                    <xdr:row>11</xdr:row>
                    <xdr:rowOff>0</xdr:rowOff>
                  </from>
                  <to>
                    <xdr:col>3</xdr:col>
                    <xdr:colOff>0</xdr:colOff>
                    <xdr:row>11</xdr:row>
                    <xdr:rowOff>219075</xdr:rowOff>
                  </to>
                </anchor>
              </controlPr>
            </control>
          </mc:Choice>
        </mc:AlternateContent>
        <mc:AlternateContent xmlns:mc="http://schemas.openxmlformats.org/markup-compatibility/2006">
          <mc:Choice Requires="x14">
            <control shapeId="11273" r:id="rId10" name="Drop Down 9">
              <controlPr defaultSize="0" autoLine="0" autoPict="0">
                <anchor moveWithCells="1">
                  <from>
                    <xdr:col>2</xdr:col>
                    <xdr:colOff>57150</xdr:colOff>
                    <xdr:row>15</xdr:row>
                    <xdr:rowOff>0</xdr:rowOff>
                  </from>
                  <to>
                    <xdr:col>3</xdr:col>
                    <xdr:colOff>0</xdr:colOff>
                    <xdr:row>15</xdr:row>
                    <xdr:rowOff>238125</xdr:rowOff>
                  </to>
                </anchor>
              </controlPr>
            </control>
          </mc:Choice>
        </mc:AlternateContent>
        <mc:AlternateContent xmlns:mc="http://schemas.openxmlformats.org/markup-compatibility/2006">
          <mc:Choice Requires="x14">
            <control shapeId="11274" r:id="rId11" name="Drop Down 10">
              <controlPr defaultSize="0" autoLine="0" autoPict="0">
                <anchor moveWithCells="1">
                  <from>
                    <xdr:col>2</xdr:col>
                    <xdr:colOff>76200</xdr:colOff>
                    <xdr:row>13</xdr:row>
                    <xdr:rowOff>0</xdr:rowOff>
                  </from>
                  <to>
                    <xdr:col>3</xdr:col>
                    <xdr:colOff>0</xdr:colOff>
                    <xdr:row>13</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U171"/>
  <sheetViews>
    <sheetView workbookViewId="0">
      <selection activeCell="C52" sqref="C52:C53"/>
    </sheetView>
  </sheetViews>
  <sheetFormatPr defaultColWidth="9.140625" defaultRowHeight="13.5" x14ac:dyDescent="0.3"/>
  <cols>
    <col min="1" max="1" width="5.5703125" style="288" customWidth="1"/>
    <col min="2" max="2" width="48.140625" style="288" customWidth="1"/>
    <col min="3" max="3" width="55.140625" style="294" customWidth="1"/>
    <col min="4" max="4" width="2.5703125" style="288" customWidth="1"/>
    <col min="5" max="5" width="23.5703125" style="163" hidden="1" customWidth="1"/>
    <col min="6" max="6" width="18" style="163" hidden="1" customWidth="1"/>
    <col min="7" max="7" width="9.140625" style="163" hidden="1" customWidth="1"/>
    <col min="8" max="10" width="9.140625" style="163" customWidth="1"/>
    <col min="11" max="47" width="9.140625" style="163"/>
    <col min="48" max="16384" width="9.140625" style="288"/>
  </cols>
  <sheetData>
    <row r="1" spans="1:6" ht="81.75" customHeight="1" x14ac:dyDescent="0.3">
      <c r="A1" s="316" t="s">
        <v>151</v>
      </c>
      <c r="B1" s="317"/>
      <c r="C1" s="317"/>
      <c r="D1" s="287"/>
      <c r="E1" s="258"/>
      <c r="F1" s="208"/>
    </row>
    <row r="2" spans="1:6" x14ac:dyDescent="0.3">
      <c r="A2" s="260" t="s">
        <v>66</v>
      </c>
      <c r="B2" s="189"/>
      <c r="C2" s="189"/>
      <c r="D2" s="261"/>
      <c r="E2" s="262" t="s">
        <v>69</v>
      </c>
      <c r="F2" s="262" t="s">
        <v>70</v>
      </c>
    </row>
    <row r="3" spans="1:6" x14ac:dyDescent="0.3">
      <c r="A3" s="289">
        <v>5.0999999999999996</v>
      </c>
      <c r="B3" s="159" t="s">
        <v>152</v>
      </c>
      <c r="C3" s="142"/>
      <c r="D3" s="290"/>
    </row>
    <row r="4" spans="1:6" x14ac:dyDescent="0.3">
      <c r="A4" s="291"/>
      <c r="B4" s="159"/>
      <c r="C4" s="142"/>
      <c r="D4" s="318"/>
    </row>
    <row r="5" spans="1:6" x14ac:dyDescent="0.3">
      <c r="A5" s="291"/>
      <c r="B5" s="159"/>
      <c r="C5" s="142"/>
      <c r="D5" s="318"/>
      <c r="E5" s="292"/>
      <c r="F5" s="292"/>
    </row>
    <row r="6" spans="1:6" x14ac:dyDescent="0.3">
      <c r="A6" s="291"/>
      <c r="B6" s="159"/>
      <c r="C6" s="142"/>
      <c r="D6" s="318"/>
      <c r="E6" s="292"/>
      <c r="F6" s="292"/>
    </row>
    <row r="7" spans="1:6" x14ac:dyDescent="0.3">
      <c r="A7" s="291"/>
      <c r="B7" s="159"/>
      <c r="C7" s="142"/>
      <c r="D7" s="318"/>
      <c r="E7" s="292"/>
      <c r="F7" s="292"/>
    </row>
    <row r="8" spans="1:6" x14ac:dyDescent="0.3">
      <c r="A8" s="291"/>
      <c r="B8" s="159"/>
      <c r="C8" s="142"/>
      <c r="D8" s="318"/>
      <c r="E8" s="269" t="s">
        <v>153</v>
      </c>
      <c r="F8" s="268" t="s">
        <v>73</v>
      </c>
    </row>
    <row r="9" spans="1:6" x14ac:dyDescent="0.3">
      <c r="A9" s="291"/>
      <c r="B9" s="159"/>
      <c r="C9" s="142"/>
      <c r="D9" s="318"/>
      <c r="E9" s="292"/>
      <c r="F9" s="292"/>
    </row>
    <row r="10" spans="1:6" x14ac:dyDescent="0.3">
      <c r="A10" s="291"/>
      <c r="B10" s="159"/>
      <c r="C10" s="142"/>
      <c r="D10" s="318"/>
      <c r="E10" s="293" t="s">
        <v>154</v>
      </c>
      <c r="F10" s="292"/>
    </row>
    <row r="11" spans="1:6" ht="14.25" thickBot="1" x14ac:dyDescent="0.35">
      <c r="A11" s="291"/>
      <c r="B11" s="142"/>
      <c r="D11" s="318"/>
      <c r="E11" s="293"/>
      <c r="F11" s="292"/>
    </row>
    <row r="12" spans="1:6" ht="14.25" thickBot="1" x14ac:dyDescent="0.35">
      <c r="A12" s="291"/>
      <c r="B12" s="159"/>
      <c r="C12" s="141"/>
      <c r="D12" s="318"/>
      <c r="E12" s="293" t="s">
        <v>155</v>
      </c>
      <c r="F12" s="292"/>
    </row>
    <row r="13" spans="1:6" x14ac:dyDescent="0.3">
      <c r="A13" s="291"/>
      <c r="B13" s="159"/>
      <c r="C13" s="142"/>
      <c r="D13" s="290"/>
      <c r="E13" s="292"/>
      <c r="F13" s="292"/>
    </row>
    <row r="14" spans="1:6" x14ac:dyDescent="0.3">
      <c r="A14" s="274">
        <v>5.2</v>
      </c>
      <c r="B14" s="159" t="s">
        <v>156</v>
      </c>
      <c r="C14" s="142"/>
      <c r="D14" s="290"/>
      <c r="E14" s="292"/>
      <c r="F14" s="292"/>
    </row>
    <row r="15" spans="1:6" x14ac:dyDescent="0.3">
      <c r="A15" s="274"/>
      <c r="B15" s="159" t="s">
        <v>157</v>
      </c>
      <c r="C15" s="142"/>
      <c r="D15" s="290"/>
      <c r="E15" s="292"/>
      <c r="F15" s="292"/>
    </row>
    <row r="16" spans="1:6" x14ac:dyDescent="0.3">
      <c r="A16" s="274"/>
      <c r="B16" s="295" t="s">
        <v>158</v>
      </c>
      <c r="C16" s="142"/>
      <c r="D16" s="290"/>
      <c r="E16" s="292"/>
      <c r="F16" s="292"/>
    </row>
    <row r="17" spans="1:7" x14ac:dyDescent="0.3">
      <c r="A17" s="291"/>
      <c r="B17" s="296" t="s">
        <v>159</v>
      </c>
      <c r="C17" s="160"/>
      <c r="D17" s="290"/>
      <c r="E17" s="292"/>
      <c r="F17" s="292"/>
    </row>
    <row r="18" spans="1:7" ht="18" customHeight="1" x14ac:dyDescent="0.3">
      <c r="A18" s="291"/>
      <c r="B18" s="149" t="s">
        <v>160</v>
      </c>
      <c r="C18" s="142">
        <v>1</v>
      </c>
      <c r="D18" s="264" t="str">
        <f>IF(C18=0,"X","√")</f>
        <v>√</v>
      </c>
      <c r="E18" s="269" t="s">
        <v>86</v>
      </c>
      <c r="F18" s="268" t="s">
        <v>91</v>
      </c>
      <c r="G18" s="264" t="str">
        <f>IF(C18=0,"X","1")</f>
        <v>1</v>
      </c>
    </row>
    <row r="19" spans="1:7" ht="4.5" customHeight="1" thickBot="1" x14ac:dyDescent="0.35">
      <c r="A19" s="291"/>
      <c r="B19" s="149"/>
      <c r="C19" s="142"/>
      <c r="D19" s="290"/>
      <c r="E19" s="292"/>
      <c r="F19" s="292"/>
    </row>
    <row r="20" spans="1:7" ht="66.75" customHeight="1" thickBot="1" x14ac:dyDescent="0.35">
      <c r="A20" s="291"/>
      <c r="B20" s="149" t="s">
        <v>161</v>
      </c>
      <c r="C20" s="141"/>
      <c r="D20" s="264" t="str">
        <f>IF(C20=0,"X","√")</f>
        <v>X</v>
      </c>
      <c r="E20" s="269" t="s">
        <v>162</v>
      </c>
      <c r="F20" s="268" t="s">
        <v>91</v>
      </c>
      <c r="G20" s="264" t="str">
        <f>IF(C20=0,"X","1")</f>
        <v>X</v>
      </c>
    </row>
    <row r="21" spans="1:7" ht="4.5" customHeight="1" thickBot="1" x14ac:dyDescent="0.35">
      <c r="A21" s="291"/>
      <c r="B21" s="149"/>
      <c r="C21" s="142"/>
      <c r="D21" s="290"/>
      <c r="E21" s="292"/>
      <c r="F21" s="292"/>
      <c r="G21" s="264"/>
    </row>
    <row r="22" spans="1:7" x14ac:dyDescent="0.3">
      <c r="A22" s="291"/>
      <c r="B22" s="149" t="s">
        <v>163</v>
      </c>
      <c r="C22" s="314"/>
      <c r="D22" s="312" t="str">
        <f>IF(C22=0,"X","√")</f>
        <v>X</v>
      </c>
      <c r="E22" s="269" t="s">
        <v>164</v>
      </c>
      <c r="F22" s="268" t="s">
        <v>91</v>
      </c>
      <c r="G22" s="264" t="str">
        <f t="shared" ref="G22:G55" si="0">IF(C22=0,"X","1")</f>
        <v>X</v>
      </c>
    </row>
    <row r="23" spans="1:7" ht="14.25" thickBot="1" x14ac:dyDescent="0.35">
      <c r="A23" s="291"/>
      <c r="B23" s="149"/>
      <c r="C23" s="315"/>
      <c r="D23" s="313"/>
      <c r="E23" s="269"/>
      <c r="F23" s="268"/>
      <c r="G23" s="264"/>
    </row>
    <row r="24" spans="1:7" ht="4.5" customHeight="1" thickBot="1" x14ac:dyDescent="0.35">
      <c r="A24" s="291"/>
      <c r="B24" s="149"/>
      <c r="C24" s="142"/>
      <c r="D24" s="290"/>
      <c r="E24" s="292"/>
      <c r="F24" s="292"/>
      <c r="G24" s="264"/>
    </row>
    <row r="25" spans="1:7" ht="14.25" thickBot="1" x14ac:dyDescent="0.35">
      <c r="A25" s="291"/>
      <c r="B25" s="149" t="s">
        <v>165</v>
      </c>
      <c r="C25" s="205"/>
      <c r="D25" s="312" t="str">
        <f>IF(C25=0,"X","√")</f>
        <v>X</v>
      </c>
      <c r="E25" s="269" t="s">
        <v>166</v>
      </c>
      <c r="F25" s="268" t="s">
        <v>91</v>
      </c>
      <c r="G25" s="264" t="str">
        <f t="shared" si="0"/>
        <v>X</v>
      </c>
    </row>
    <row r="26" spans="1:7" ht="4.5" customHeight="1" x14ac:dyDescent="0.3">
      <c r="A26" s="291"/>
      <c r="B26" s="149"/>
      <c r="C26" s="142"/>
      <c r="D26" s="313"/>
      <c r="E26" s="292"/>
      <c r="F26" s="292"/>
      <c r="G26" s="264"/>
    </row>
    <row r="27" spans="1:7" x14ac:dyDescent="0.3">
      <c r="A27" s="291"/>
      <c r="B27" s="296" t="s">
        <v>167</v>
      </c>
      <c r="C27" s="160"/>
      <c r="D27" s="290"/>
      <c r="E27" s="292"/>
      <c r="F27" s="292"/>
      <c r="G27" s="264"/>
    </row>
    <row r="28" spans="1:7" ht="18" customHeight="1" x14ac:dyDescent="0.3">
      <c r="A28" s="291"/>
      <c r="B28" s="149" t="s">
        <v>160</v>
      </c>
      <c r="C28" s="142">
        <v>1</v>
      </c>
      <c r="D28" s="264" t="str">
        <f>IF(C28=0,"X","√")</f>
        <v>√</v>
      </c>
      <c r="E28" s="269" t="s">
        <v>86</v>
      </c>
      <c r="F28" s="268" t="s">
        <v>91</v>
      </c>
      <c r="G28" s="264" t="str">
        <f t="shared" si="0"/>
        <v>1</v>
      </c>
    </row>
    <row r="29" spans="1:7" ht="4.5" customHeight="1" thickBot="1" x14ac:dyDescent="0.35">
      <c r="A29" s="291"/>
      <c r="B29" s="149"/>
      <c r="C29" s="142"/>
      <c r="D29" s="290"/>
      <c r="E29" s="292"/>
      <c r="F29" s="292"/>
      <c r="G29" s="264"/>
    </row>
    <row r="30" spans="1:7" ht="66.75" customHeight="1" thickBot="1" x14ac:dyDescent="0.35">
      <c r="A30" s="291"/>
      <c r="B30" s="149" t="s">
        <v>161</v>
      </c>
      <c r="C30" s="141"/>
      <c r="D30" s="264" t="str">
        <f>IF(C30=0,"X","√")</f>
        <v>X</v>
      </c>
      <c r="E30" s="269" t="s">
        <v>162</v>
      </c>
      <c r="F30" s="268" t="s">
        <v>91</v>
      </c>
      <c r="G30" s="264" t="str">
        <f t="shared" si="0"/>
        <v>X</v>
      </c>
    </row>
    <row r="31" spans="1:7" ht="4.5" customHeight="1" thickBot="1" x14ac:dyDescent="0.35">
      <c r="A31" s="291"/>
      <c r="B31" s="149"/>
      <c r="C31" s="142"/>
      <c r="D31" s="290"/>
      <c r="E31" s="292"/>
      <c r="F31" s="292"/>
      <c r="G31" s="264"/>
    </row>
    <row r="32" spans="1:7" x14ac:dyDescent="0.3">
      <c r="A32" s="291"/>
      <c r="B32" s="149" t="s">
        <v>163</v>
      </c>
      <c r="C32" s="314"/>
      <c r="D32" s="312" t="str">
        <f>IF(C32=0,"X","√")</f>
        <v>X</v>
      </c>
      <c r="E32" s="269" t="s">
        <v>164</v>
      </c>
      <c r="F32" s="268" t="s">
        <v>91</v>
      </c>
      <c r="G32" s="264" t="str">
        <f t="shared" si="0"/>
        <v>X</v>
      </c>
    </row>
    <row r="33" spans="1:7" ht="11.45" customHeight="1" thickBot="1" x14ac:dyDescent="0.35">
      <c r="A33" s="291"/>
      <c r="B33" s="149"/>
      <c r="C33" s="315"/>
      <c r="D33" s="313"/>
      <c r="E33" s="269"/>
      <c r="F33" s="268"/>
      <c r="G33" s="264"/>
    </row>
    <row r="34" spans="1:7" ht="4.5" customHeight="1" thickBot="1" x14ac:dyDescent="0.35">
      <c r="A34" s="291"/>
      <c r="B34" s="149"/>
      <c r="C34" s="142"/>
      <c r="D34" s="290"/>
      <c r="E34" s="292"/>
      <c r="F34" s="292"/>
      <c r="G34" s="264"/>
    </row>
    <row r="35" spans="1:7" ht="14.25" thickBot="1" x14ac:dyDescent="0.35">
      <c r="A35" s="291"/>
      <c r="B35" s="149" t="s">
        <v>165</v>
      </c>
      <c r="C35" s="205"/>
      <c r="D35" s="312" t="str">
        <f>IF(C35=0,"X","√")</f>
        <v>X</v>
      </c>
      <c r="E35" s="269" t="s">
        <v>166</v>
      </c>
      <c r="F35" s="268" t="s">
        <v>91</v>
      </c>
      <c r="G35" s="264" t="str">
        <f t="shared" si="0"/>
        <v>X</v>
      </c>
    </row>
    <row r="36" spans="1:7" ht="4.5" customHeight="1" x14ac:dyDescent="0.3">
      <c r="A36" s="291"/>
      <c r="B36" s="149"/>
      <c r="C36" s="142"/>
      <c r="D36" s="313"/>
      <c r="E36" s="292"/>
      <c r="F36" s="292"/>
      <c r="G36" s="264"/>
    </row>
    <row r="37" spans="1:7" x14ac:dyDescent="0.3">
      <c r="A37" s="291"/>
      <c r="B37" s="296" t="s">
        <v>168</v>
      </c>
      <c r="C37" s="160"/>
      <c r="D37" s="290"/>
      <c r="G37" s="264"/>
    </row>
    <row r="38" spans="1:7" ht="18" customHeight="1" x14ac:dyDescent="0.3">
      <c r="A38" s="291"/>
      <c r="B38" s="149" t="s">
        <v>160</v>
      </c>
      <c r="C38" s="142">
        <v>3</v>
      </c>
      <c r="D38" s="264" t="str">
        <f>IF(C38=0,"X","√")</f>
        <v>√</v>
      </c>
      <c r="E38" s="269" t="s">
        <v>86</v>
      </c>
      <c r="F38" s="268" t="s">
        <v>91</v>
      </c>
      <c r="G38" s="264" t="str">
        <f t="shared" si="0"/>
        <v>1</v>
      </c>
    </row>
    <row r="39" spans="1:7" ht="4.5" customHeight="1" thickBot="1" x14ac:dyDescent="0.35">
      <c r="A39" s="291"/>
      <c r="B39" s="149"/>
      <c r="C39" s="142"/>
      <c r="D39" s="290"/>
      <c r="E39" s="292"/>
      <c r="F39" s="292"/>
      <c r="G39" s="264"/>
    </row>
    <row r="40" spans="1:7" ht="66.75" customHeight="1" thickBot="1" x14ac:dyDescent="0.35">
      <c r="A40" s="291"/>
      <c r="B40" s="149" t="s">
        <v>161</v>
      </c>
      <c r="C40" s="141"/>
      <c r="D40" s="264" t="str">
        <f>IF(C40=0,"X","√")</f>
        <v>X</v>
      </c>
      <c r="E40" s="269" t="s">
        <v>162</v>
      </c>
      <c r="F40" s="268" t="s">
        <v>91</v>
      </c>
      <c r="G40" s="264" t="str">
        <f t="shared" si="0"/>
        <v>X</v>
      </c>
    </row>
    <row r="41" spans="1:7" ht="4.5" customHeight="1" thickBot="1" x14ac:dyDescent="0.35">
      <c r="A41" s="291"/>
      <c r="B41" s="149"/>
      <c r="C41" s="142"/>
      <c r="D41" s="290"/>
      <c r="E41" s="292"/>
      <c r="F41" s="292"/>
      <c r="G41" s="264"/>
    </row>
    <row r="42" spans="1:7" x14ac:dyDescent="0.3">
      <c r="A42" s="291"/>
      <c r="B42" s="149" t="s">
        <v>163</v>
      </c>
      <c r="C42" s="314"/>
      <c r="D42" s="312" t="str">
        <f>IF(C42=0,"X","√")</f>
        <v>X</v>
      </c>
      <c r="E42" s="269" t="s">
        <v>164</v>
      </c>
      <c r="F42" s="268" t="s">
        <v>91</v>
      </c>
      <c r="G42" s="264" t="str">
        <f t="shared" si="0"/>
        <v>X</v>
      </c>
    </row>
    <row r="43" spans="1:7" ht="14.25" thickBot="1" x14ac:dyDescent="0.35">
      <c r="A43" s="291"/>
      <c r="B43" s="149"/>
      <c r="C43" s="315"/>
      <c r="D43" s="313"/>
      <c r="E43" s="269"/>
      <c r="F43" s="268"/>
      <c r="G43" s="264"/>
    </row>
    <row r="44" spans="1:7" ht="4.5" customHeight="1" thickBot="1" x14ac:dyDescent="0.35">
      <c r="A44" s="291"/>
      <c r="B44" s="149"/>
      <c r="C44" s="142"/>
      <c r="D44" s="290"/>
      <c r="E44" s="292"/>
      <c r="F44" s="292"/>
      <c r="G44" s="264"/>
    </row>
    <row r="45" spans="1:7" ht="14.25" thickBot="1" x14ac:dyDescent="0.35">
      <c r="A45" s="291"/>
      <c r="B45" s="149" t="s">
        <v>165</v>
      </c>
      <c r="C45" s="205"/>
      <c r="D45" s="312" t="str">
        <f>IF(C45=0,"X","√")</f>
        <v>X</v>
      </c>
      <c r="E45" s="269" t="s">
        <v>166</v>
      </c>
      <c r="F45" s="268" t="s">
        <v>91</v>
      </c>
      <c r="G45" s="264" t="str">
        <f t="shared" si="0"/>
        <v>X</v>
      </c>
    </row>
    <row r="46" spans="1:7" ht="4.5" customHeight="1" x14ac:dyDescent="0.3">
      <c r="A46" s="291"/>
      <c r="B46" s="149"/>
      <c r="C46" s="142"/>
      <c r="D46" s="313"/>
      <c r="E46" s="292"/>
      <c r="F46" s="292"/>
      <c r="G46" s="264"/>
    </row>
    <row r="47" spans="1:7" x14ac:dyDescent="0.3">
      <c r="A47" s="291"/>
      <c r="B47" s="296" t="s">
        <v>169</v>
      </c>
      <c r="C47" s="160"/>
      <c r="D47" s="290"/>
      <c r="G47" s="264"/>
    </row>
    <row r="48" spans="1:7" ht="18" customHeight="1" x14ac:dyDescent="0.3">
      <c r="A48" s="291"/>
      <c r="B48" s="149" t="s">
        <v>160</v>
      </c>
      <c r="C48" s="142">
        <v>3</v>
      </c>
      <c r="D48" s="264" t="str">
        <f>IF(C48=0,"X","√")</f>
        <v>√</v>
      </c>
      <c r="E48" s="269" t="s">
        <v>86</v>
      </c>
      <c r="F48" s="268" t="s">
        <v>91</v>
      </c>
      <c r="G48" s="264" t="str">
        <f t="shared" si="0"/>
        <v>1</v>
      </c>
    </row>
    <row r="49" spans="1:7" ht="4.5" customHeight="1" thickBot="1" x14ac:dyDescent="0.35">
      <c r="A49" s="291"/>
      <c r="B49" s="149"/>
      <c r="C49" s="142"/>
      <c r="D49" s="290"/>
      <c r="E49" s="292"/>
      <c r="F49" s="292"/>
      <c r="G49" s="264"/>
    </row>
    <row r="50" spans="1:7" ht="66" customHeight="1" thickBot="1" x14ac:dyDescent="0.35">
      <c r="A50" s="291"/>
      <c r="B50" s="149" t="s">
        <v>161</v>
      </c>
      <c r="C50" s="141"/>
      <c r="D50" s="264" t="str">
        <f>IF(C50=0,"X","√")</f>
        <v>X</v>
      </c>
      <c r="E50" s="269" t="s">
        <v>162</v>
      </c>
      <c r="F50" s="268" t="s">
        <v>91</v>
      </c>
      <c r="G50" s="264" t="str">
        <f t="shared" si="0"/>
        <v>X</v>
      </c>
    </row>
    <row r="51" spans="1:7" ht="4.5" customHeight="1" thickBot="1" x14ac:dyDescent="0.35">
      <c r="A51" s="291"/>
      <c r="B51" s="149"/>
      <c r="C51" s="142"/>
      <c r="D51" s="290"/>
      <c r="E51" s="292"/>
      <c r="F51" s="292"/>
      <c r="G51" s="264"/>
    </row>
    <row r="52" spans="1:7" x14ac:dyDescent="0.3">
      <c r="A52" s="291"/>
      <c r="B52" s="149" t="s">
        <v>163</v>
      </c>
      <c r="C52" s="314"/>
      <c r="D52" s="312" t="str">
        <f>IF(C52=0,"X","√")</f>
        <v>X</v>
      </c>
      <c r="E52" s="269" t="s">
        <v>164</v>
      </c>
      <c r="F52" s="268" t="s">
        <v>91</v>
      </c>
      <c r="G52" s="264" t="str">
        <f t="shared" si="0"/>
        <v>X</v>
      </c>
    </row>
    <row r="53" spans="1:7" ht="14.25" thickBot="1" x14ac:dyDescent="0.35">
      <c r="A53" s="291"/>
      <c r="B53" s="149"/>
      <c r="C53" s="315"/>
      <c r="D53" s="313"/>
      <c r="E53" s="269"/>
      <c r="F53" s="268"/>
      <c r="G53" s="264"/>
    </row>
    <row r="54" spans="1:7" ht="4.5" customHeight="1" thickBot="1" x14ac:dyDescent="0.35">
      <c r="A54" s="291"/>
      <c r="B54" s="149"/>
      <c r="C54" s="142"/>
      <c r="D54" s="290"/>
      <c r="E54" s="292"/>
      <c r="F54" s="292"/>
      <c r="G54" s="264"/>
    </row>
    <row r="55" spans="1:7" ht="14.25" thickBot="1" x14ac:dyDescent="0.35">
      <c r="A55" s="291"/>
      <c r="B55" s="149" t="s">
        <v>165</v>
      </c>
      <c r="C55" s="205"/>
      <c r="D55" s="312" t="str">
        <f>IF(C55=0,"X","√")</f>
        <v>X</v>
      </c>
      <c r="E55" s="269" t="s">
        <v>166</v>
      </c>
      <c r="F55" s="268" t="s">
        <v>91</v>
      </c>
      <c r="G55" s="264" t="str">
        <f t="shared" si="0"/>
        <v>X</v>
      </c>
    </row>
    <row r="56" spans="1:7" ht="4.5" customHeight="1" x14ac:dyDescent="0.3">
      <c r="A56" s="291"/>
      <c r="B56" s="149"/>
      <c r="C56" s="142"/>
      <c r="D56" s="313"/>
      <c r="E56" s="292"/>
      <c r="F56" s="292"/>
    </row>
    <row r="57" spans="1:7" ht="14.25" thickBot="1" x14ac:dyDescent="0.35">
      <c r="A57" s="297"/>
      <c r="B57" s="298"/>
      <c r="C57" s="161"/>
      <c r="D57" s="299"/>
    </row>
    <row r="58" spans="1:7" s="163" customFormat="1" x14ac:dyDescent="0.3">
      <c r="C58" s="300"/>
    </row>
    <row r="59" spans="1:7" s="163" customFormat="1" ht="15.75" x14ac:dyDescent="0.3">
      <c r="B59" s="301"/>
      <c r="C59" s="302"/>
    </row>
    <row r="60" spans="1:7" s="163" customFormat="1" x14ac:dyDescent="0.3">
      <c r="C60" s="300"/>
    </row>
    <row r="61" spans="1:7" s="163" customFormat="1" x14ac:dyDescent="0.3">
      <c r="C61" s="300"/>
    </row>
    <row r="62" spans="1:7" s="163" customFormat="1" x14ac:dyDescent="0.3">
      <c r="C62" s="300"/>
    </row>
    <row r="63" spans="1:7" s="163" customFormat="1" x14ac:dyDescent="0.3">
      <c r="C63" s="300"/>
    </row>
    <row r="64" spans="1:7" s="163" customFormat="1" x14ac:dyDescent="0.3">
      <c r="C64" s="300"/>
    </row>
    <row r="65" spans="2:3" s="163" customFormat="1" x14ac:dyDescent="0.3">
      <c r="C65" s="300"/>
    </row>
    <row r="66" spans="2:3" s="163" customFormat="1" hidden="1" x14ac:dyDescent="0.3">
      <c r="B66" s="162" t="s">
        <v>13</v>
      </c>
      <c r="C66" s="163" t="b">
        <v>0</v>
      </c>
    </row>
    <row r="67" spans="2:3" s="163" customFormat="1" hidden="1" x14ac:dyDescent="0.3">
      <c r="B67" s="164" t="s">
        <v>14</v>
      </c>
      <c r="C67" s="163" t="b">
        <v>0</v>
      </c>
    </row>
    <row r="68" spans="2:3" s="163" customFormat="1" hidden="1" x14ac:dyDescent="0.3">
      <c r="B68" s="164" t="s">
        <v>15</v>
      </c>
      <c r="C68" s="163" t="b">
        <v>0</v>
      </c>
    </row>
    <row r="69" spans="2:3" s="163" customFormat="1" hidden="1" x14ac:dyDescent="0.3">
      <c r="B69" s="164" t="s">
        <v>16</v>
      </c>
      <c r="C69" s="163" t="b">
        <v>0</v>
      </c>
    </row>
    <row r="70" spans="2:3" s="163" customFormat="1" hidden="1" x14ac:dyDescent="0.3">
      <c r="B70" s="164" t="s">
        <v>17</v>
      </c>
      <c r="C70" s="163" t="b">
        <v>0</v>
      </c>
    </row>
    <row r="71" spans="2:3" s="163" customFormat="1" hidden="1" x14ac:dyDescent="0.3">
      <c r="B71" s="164" t="s">
        <v>18</v>
      </c>
      <c r="C71" s="163" t="b">
        <v>0</v>
      </c>
    </row>
    <row r="72" spans="2:3" s="163" customFormat="1" hidden="1" x14ac:dyDescent="0.3">
      <c r="B72" s="164" t="s">
        <v>19</v>
      </c>
      <c r="C72" s="163" t="b">
        <v>0</v>
      </c>
    </row>
    <row r="73" spans="2:3" s="163" customFormat="1" hidden="1" x14ac:dyDescent="0.3">
      <c r="B73" s="164" t="s">
        <v>20</v>
      </c>
      <c r="C73" s="163" t="b">
        <v>0</v>
      </c>
    </row>
    <row r="74" spans="2:3" s="163" customFormat="1" hidden="1" x14ac:dyDescent="0.3">
      <c r="B74" s="164" t="s">
        <v>21</v>
      </c>
      <c r="C74" s="163" t="b">
        <v>0</v>
      </c>
    </row>
    <row r="75" spans="2:3" s="163" customFormat="1" hidden="1" x14ac:dyDescent="0.3">
      <c r="B75" s="164" t="s">
        <v>22</v>
      </c>
      <c r="C75" s="163" t="b">
        <v>0</v>
      </c>
    </row>
    <row r="76" spans="2:3" s="163" customFormat="1" hidden="1" x14ac:dyDescent="0.3">
      <c r="B76" s="164" t="s">
        <v>23</v>
      </c>
      <c r="C76" s="163" t="b">
        <v>0</v>
      </c>
    </row>
    <row r="77" spans="2:3" s="163" customFormat="1" hidden="1" x14ac:dyDescent="0.3">
      <c r="B77" s="164" t="s">
        <v>24</v>
      </c>
      <c r="C77" s="163" t="b">
        <v>0</v>
      </c>
    </row>
    <row r="78" spans="2:3" s="163" customFormat="1" hidden="1" x14ac:dyDescent="0.3">
      <c r="B78" s="164" t="s">
        <v>25</v>
      </c>
      <c r="C78" s="163" t="b">
        <v>0</v>
      </c>
    </row>
    <row r="79" spans="2:3" s="163" customFormat="1" hidden="1" x14ac:dyDescent="0.3">
      <c r="B79" s="164" t="s">
        <v>26</v>
      </c>
      <c r="C79" s="163" t="b">
        <v>0</v>
      </c>
    </row>
    <row r="80" spans="2:3" s="163" customFormat="1" ht="14.25" hidden="1" thickBot="1" x14ac:dyDescent="0.35">
      <c r="B80" s="165" t="s">
        <v>35</v>
      </c>
      <c r="C80" s="163" t="b">
        <v>0</v>
      </c>
    </row>
    <row r="81" spans="2:3" s="163" customFormat="1" hidden="1" x14ac:dyDescent="0.3">
      <c r="B81" s="164"/>
      <c r="C81" s="163" t="b">
        <v>0</v>
      </c>
    </row>
    <row r="82" spans="2:3" s="163" customFormat="1" hidden="1" x14ac:dyDescent="0.3">
      <c r="B82" s="164"/>
      <c r="C82" s="163" t="b">
        <v>0</v>
      </c>
    </row>
    <row r="83" spans="2:3" s="163" customFormat="1" hidden="1" x14ac:dyDescent="0.3">
      <c r="B83" s="164"/>
      <c r="C83" s="163" t="b">
        <v>0</v>
      </c>
    </row>
    <row r="84" spans="2:3" s="163" customFormat="1" hidden="1" x14ac:dyDescent="0.3">
      <c r="B84" s="164"/>
      <c r="C84" s="163" t="b">
        <v>0</v>
      </c>
    </row>
    <row r="85" spans="2:3" s="163" customFormat="1" hidden="1" x14ac:dyDescent="0.3">
      <c r="B85" s="164"/>
      <c r="C85" s="163" t="b">
        <v>0</v>
      </c>
    </row>
    <row r="86" spans="2:3" s="163" customFormat="1" hidden="1" x14ac:dyDescent="0.3">
      <c r="B86" s="164"/>
      <c r="C86" s="163" t="b">
        <v>0</v>
      </c>
    </row>
    <row r="87" spans="2:3" s="163" customFormat="1" hidden="1" x14ac:dyDescent="0.3">
      <c r="B87" s="164"/>
      <c r="C87" s="163" t="b">
        <v>0</v>
      </c>
    </row>
    <row r="88" spans="2:3" s="163" customFormat="1" hidden="1" x14ac:dyDescent="0.3">
      <c r="C88" s="163" t="b">
        <v>0</v>
      </c>
    </row>
    <row r="89" spans="2:3" s="163" customFormat="1" hidden="1" x14ac:dyDescent="0.3">
      <c r="C89" s="300" t="b">
        <v>0</v>
      </c>
    </row>
    <row r="90" spans="2:3" s="163" customFormat="1" hidden="1" x14ac:dyDescent="0.3">
      <c r="C90" s="300" t="b">
        <v>0</v>
      </c>
    </row>
    <row r="91" spans="2:3" s="163" customFormat="1" hidden="1" x14ac:dyDescent="0.3">
      <c r="C91" s="300" t="b">
        <v>0</v>
      </c>
    </row>
    <row r="92" spans="2:3" s="163" customFormat="1" hidden="1" x14ac:dyDescent="0.3">
      <c r="C92" s="300" t="b">
        <v>0</v>
      </c>
    </row>
    <row r="93" spans="2:3" s="163" customFormat="1" hidden="1" x14ac:dyDescent="0.3">
      <c r="C93" s="300" t="b">
        <v>0</v>
      </c>
    </row>
    <row r="94" spans="2:3" s="163" customFormat="1" hidden="1" x14ac:dyDescent="0.3">
      <c r="C94" s="300" t="b">
        <v>0</v>
      </c>
    </row>
    <row r="95" spans="2:3" s="163" customFormat="1" x14ac:dyDescent="0.3">
      <c r="C95" s="300"/>
    </row>
    <row r="96" spans="2:3" s="163" customFormat="1" x14ac:dyDescent="0.3">
      <c r="C96" s="300"/>
    </row>
    <row r="97" spans="3:3" s="163" customFormat="1" x14ac:dyDescent="0.3">
      <c r="C97" s="300"/>
    </row>
    <row r="98" spans="3:3" s="163" customFormat="1" x14ac:dyDescent="0.3">
      <c r="C98" s="300"/>
    </row>
    <row r="99" spans="3:3" s="163" customFormat="1" x14ac:dyDescent="0.3">
      <c r="C99" s="300"/>
    </row>
    <row r="100" spans="3:3" s="163" customFormat="1" x14ac:dyDescent="0.3">
      <c r="C100" s="300"/>
    </row>
    <row r="101" spans="3:3" s="163" customFormat="1" x14ac:dyDescent="0.3">
      <c r="C101" s="300"/>
    </row>
    <row r="102" spans="3:3" s="163" customFormat="1" x14ac:dyDescent="0.3">
      <c r="C102" s="300"/>
    </row>
    <row r="103" spans="3:3" s="163" customFormat="1" x14ac:dyDescent="0.3">
      <c r="C103" s="300"/>
    </row>
    <row r="104" spans="3:3" s="163" customFormat="1" x14ac:dyDescent="0.3">
      <c r="C104" s="300"/>
    </row>
    <row r="105" spans="3:3" s="163" customFormat="1" x14ac:dyDescent="0.3">
      <c r="C105" s="300"/>
    </row>
    <row r="106" spans="3:3" s="163" customFormat="1" x14ac:dyDescent="0.3">
      <c r="C106" s="300"/>
    </row>
    <row r="107" spans="3:3" s="163" customFormat="1" x14ac:dyDescent="0.3">
      <c r="C107" s="300"/>
    </row>
    <row r="108" spans="3:3" s="163" customFormat="1" x14ac:dyDescent="0.3">
      <c r="C108" s="300"/>
    </row>
    <row r="109" spans="3:3" s="163" customFormat="1" x14ac:dyDescent="0.3">
      <c r="C109" s="300"/>
    </row>
    <row r="110" spans="3:3" s="163" customFormat="1" x14ac:dyDescent="0.3">
      <c r="C110" s="300"/>
    </row>
    <row r="111" spans="3:3" s="163" customFormat="1" x14ac:dyDescent="0.3">
      <c r="C111" s="300"/>
    </row>
    <row r="112" spans="3:3" s="163" customFormat="1" x14ac:dyDescent="0.3">
      <c r="C112" s="300"/>
    </row>
    <row r="113" spans="3:3" s="163" customFormat="1" x14ac:dyDescent="0.3">
      <c r="C113" s="300"/>
    </row>
    <row r="114" spans="3:3" s="163" customFormat="1" x14ac:dyDescent="0.3">
      <c r="C114" s="300"/>
    </row>
    <row r="115" spans="3:3" s="163" customFormat="1" x14ac:dyDescent="0.3">
      <c r="C115" s="300"/>
    </row>
    <row r="116" spans="3:3" s="163" customFormat="1" x14ac:dyDescent="0.3">
      <c r="C116" s="300"/>
    </row>
    <row r="117" spans="3:3" s="163" customFormat="1" x14ac:dyDescent="0.3">
      <c r="C117" s="300"/>
    </row>
    <row r="118" spans="3:3" s="163" customFormat="1" x14ac:dyDescent="0.3">
      <c r="C118" s="300"/>
    </row>
    <row r="119" spans="3:3" s="163" customFormat="1" x14ac:dyDescent="0.3">
      <c r="C119" s="300"/>
    </row>
    <row r="120" spans="3:3" s="163" customFormat="1" x14ac:dyDescent="0.3">
      <c r="C120" s="300"/>
    </row>
    <row r="121" spans="3:3" s="163" customFormat="1" x14ac:dyDescent="0.3">
      <c r="C121" s="300"/>
    </row>
    <row r="122" spans="3:3" s="163" customFormat="1" x14ac:dyDescent="0.3">
      <c r="C122" s="300"/>
    </row>
    <row r="123" spans="3:3" s="163" customFormat="1" x14ac:dyDescent="0.3">
      <c r="C123" s="300"/>
    </row>
    <row r="124" spans="3:3" s="163" customFormat="1" x14ac:dyDescent="0.3">
      <c r="C124" s="300"/>
    </row>
    <row r="125" spans="3:3" s="163" customFormat="1" x14ac:dyDescent="0.3">
      <c r="C125" s="300"/>
    </row>
    <row r="126" spans="3:3" s="163" customFormat="1" x14ac:dyDescent="0.3">
      <c r="C126" s="300"/>
    </row>
    <row r="127" spans="3:3" s="163" customFormat="1" x14ac:dyDescent="0.3">
      <c r="C127" s="300"/>
    </row>
    <row r="128" spans="3:3" s="163" customFormat="1" x14ac:dyDescent="0.3">
      <c r="C128" s="300"/>
    </row>
    <row r="129" spans="3:3" s="163" customFormat="1" x14ac:dyDescent="0.3">
      <c r="C129" s="300"/>
    </row>
    <row r="130" spans="3:3" s="163" customFormat="1" x14ac:dyDescent="0.3">
      <c r="C130" s="300"/>
    </row>
    <row r="131" spans="3:3" s="163" customFormat="1" x14ac:dyDescent="0.3">
      <c r="C131" s="300"/>
    </row>
    <row r="132" spans="3:3" s="163" customFormat="1" x14ac:dyDescent="0.3">
      <c r="C132" s="300"/>
    </row>
    <row r="133" spans="3:3" s="163" customFormat="1" x14ac:dyDescent="0.3">
      <c r="C133" s="300"/>
    </row>
    <row r="134" spans="3:3" s="163" customFormat="1" x14ac:dyDescent="0.3">
      <c r="C134" s="300"/>
    </row>
    <row r="135" spans="3:3" s="163" customFormat="1" x14ac:dyDescent="0.3">
      <c r="C135" s="300"/>
    </row>
    <row r="136" spans="3:3" s="163" customFormat="1" x14ac:dyDescent="0.3">
      <c r="C136" s="300"/>
    </row>
    <row r="137" spans="3:3" s="163" customFormat="1" x14ac:dyDescent="0.3">
      <c r="C137" s="300"/>
    </row>
    <row r="138" spans="3:3" s="163" customFormat="1" x14ac:dyDescent="0.3">
      <c r="C138" s="300"/>
    </row>
    <row r="139" spans="3:3" s="163" customFormat="1" x14ac:dyDescent="0.3">
      <c r="C139" s="300"/>
    </row>
    <row r="140" spans="3:3" s="163" customFormat="1" x14ac:dyDescent="0.3">
      <c r="C140" s="300"/>
    </row>
    <row r="141" spans="3:3" s="163" customFormat="1" x14ac:dyDescent="0.3">
      <c r="C141" s="300"/>
    </row>
    <row r="142" spans="3:3" s="163" customFormat="1" x14ac:dyDescent="0.3">
      <c r="C142" s="300"/>
    </row>
    <row r="143" spans="3:3" s="163" customFormat="1" x14ac:dyDescent="0.3">
      <c r="C143" s="300"/>
    </row>
    <row r="144" spans="3:3" s="163" customFormat="1" x14ac:dyDescent="0.3">
      <c r="C144" s="300"/>
    </row>
    <row r="145" spans="3:3" s="163" customFormat="1" x14ac:dyDescent="0.3">
      <c r="C145" s="300"/>
    </row>
    <row r="146" spans="3:3" s="163" customFormat="1" x14ac:dyDescent="0.3">
      <c r="C146" s="300"/>
    </row>
    <row r="147" spans="3:3" s="163" customFormat="1" x14ac:dyDescent="0.3">
      <c r="C147" s="300"/>
    </row>
    <row r="148" spans="3:3" s="163" customFormat="1" x14ac:dyDescent="0.3">
      <c r="C148" s="300"/>
    </row>
    <row r="149" spans="3:3" s="163" customFormat="1" x14ac:dyDescent="0.3">
      <c r="C149" s="300"/>
    </row>
    <row r="150" spans="3:3" s="163" customFormat="1" x14ac:dyDescent="0.3">
      <c r="C150" s="300"/>
    </row>
    <row r="151" spans="3:3" s="163" customFormat="1" x14ac:dyDescent="0.3">
      <c r="C151" s="300"/>
    </row>
    <row r="152" spans="3:3" s="163" customFormat="1" x14ac:dyDescent="0.3">
      <c r="C152" s="300"/>
    </row>
    <row r="153" spans="3:3" s="163" customFormat="1" x14ac:dyDescent="0.3">
      <c r="C153" s="300"/>
    </row>
    <row r="154" spans="3:3" s="163" customFormat="1" x14ac:dyDescent="0.3">
      <c r="C154" s="300"/>
    </row>
    <row r="155" spans="3:3" s="163" customFormat="1" x14ac:dyDescent="0.3">
      <c r="C155" s="300"/>
    </row>
    <row r="156" spans="3:3" s="163" customFormat="1" x14ac:dyDescent="0.3">
      <c r="C156" s="300"/>
    </row>
    <row r="157" spans="3:3" s="163" customFormat="1" x14ac:dyDescent="0.3">
      <c r="C157" s="300"/>
    </row>
    <row r="158" spans="3:3" s="163" customFormat="1" x14ac:dyDescent="0.3">
      <c r="C158" s="300"/>
    </row>
    <row r="159" spans="3:3" s="163" customFormat="1" x14ac:dyDescent="0.3">
      <c r="C159" s="300"/>
    </row>
    <row r="160" spans="3:3" s="163" customFormat="1" x14ac:dyDescent="0.3">
      <c r="C160" s="300"/>
    </row>
    <row r="161" spans="3:3" s="163" customFormat="1" x14ac:dyDescent="0.3">
      <c r="C161" s="300"/>
    </row>
    <row r="162" spans="3:3" s="163" customFormat="1" x14ac:dyDescent="0.3">
      <c r="C162" s="300"/>
    </row>
    <row r="163" spans="3:3" s="163" customFormat="1" x14ac:dyDescent="0.3">
      <c r="C163" s="300"/>
    </row>
    <row r="164" spans="3:3" s="163" customFormat="1" x14ac:dyDescent="0.3">
      <c r="C164" s="300"/>
    </row>
    <row r="165" spans="3:3" s="163" customFormat="1" x14ac:dyDescent="0.3">
      <c r="C165" s="300"/>
    </row>
    <row r="166" spans="3:3" s="163" customFormat="1" x14ac:dyDescent="0.3">
      <c r="C166" s="300"/>
    </row>
    <row r="167" spans="3:3" s="163" customFormat="1" x14ac:dyDescent="0.3">
      <c r="C167" s="300"/>
    </row>
    <row r="168" spans="3:3" s="163" customFormat="1" x14ac:dyDescent="0.3">
      <c r="C168" s="300"/>
    </row>
    <row r="169" spans="3:3" s="163" customFormat="1" x14ac:dyDescent="0.3">
      <c r="C169" s="300"/>
    </row>
    <row r="170" spans="3:3" s="163" customFormat="1" x14ac:dyDescent="0.3">
      <c r="C170" s="300"/>
    </row>
    <row r="171" spans="3:3" s="163" customFormat="1" x14ac:dyDescent="0.3">
      <c r="C171" s="300"/>
    </row>
  </sheetData>
  <sheetProtection algorithmName="SHA-512" hashValue="EAWEORX6KcTrPnPXrm5I4/nyMW1sYtgi6Y28n0q9RYtHG1yzBXru9SxFuCIXgRMj3YFuFnf4wvMZS6aT4h7vfA==" saltValue="lefmYKiUdrG5JIY7zBjT6g==" spinCount="100000" sheet="1" objects="1" scenarios="1"/>
  <mergeCells count="14">
    <mergeCell ref="D55:D56"/>
    <mergeCell ref="C52:C53"/>
    <mergeCell ref="A1:C1"/>
    <mergeCell ref="D4:D12"/>
    <mergeCell ref="C22:C23"/>
    <mergeCell ref="C32:C33"/>
    <mergeCell ref="C42:C43"/>
    <mergeCell ref="D32:D33"/>
    <mergeCell ref="D35:D36"/>
    <mergeCell ref="D22:D23"/>
    <mergeCell ref="D25:D26"/>
    <mergeCell ref="D42:D43"/>
    <mergeCell ref="D45:D46"/>
    <mergeCell ref="D52:D53"/>
  </mergeCells>
  <conditionalFormatting sqref="D4:D12">
    <cfRule type="containsText" dxfId="136" priority="24" operator="containsText" text="X">
      <formula>NOT(ISERROR(SEARCH("X",D4)))</formula>
    </cfRule>
    <cfRule type="containsText" dxfId="135" priority="23" operator="containsText" text="√">
      <formula>NOT(ISERROR(SEARCH("√",D4)))</formula>
    </cfRule>
  </conditionalFormatting>
  <conditionalFormatting sqref="D18">
    <cfRule type="containsText" dxfId="134" priority="32" operator="containsText" text="X">
      <formula>NOT(ISERROR(SEARCH("X",D18)))</formula>
    </cfRule>
    <cfRule type="containsText" dxfId="133" priority="31" operator="containsText" text="√">
      <formula>NOT(ISERROR(SEARCH("√",D18)))</formula>
    </cfRule>
  </conditionalFormatting>
  <conditionalFormatting sqref="D20">
    <cfRule type="containsText" dxfId="132" priority="33" operator="containsText" text="√">
      <formula>NOT(ISERROR(SEARCH("√",D20)))</formula>
    </cfRule>
    <cfRule type="containsText" dxfId="131" priority="34" operator="containsText" text="X">
      <formula>NOT(ISERROR(SEARCH("X",D20)))</formula>
    </cfRule>
  </conditionalFormatting>
  <conditionalFormatting sqref="D22">
    <cfRule type="containsText" dxfId="130" priority="19" operator="containsText" text="√">
      <formula>NOT(ISERROR(SEARCH("√",D22)))</formula>
    </cfRule>
    <cfRule type="containsText" dxfId="129" priority="20" operator="containsText" text="X">
      <formula>NOT(ISERROR(SEARCH("X",D22)))</formula>
    </cfRule>
  </conditionalFormatting>
  <conditionalFormatting sqref="D25">
    <cfRule type="containsText" dxfId="128" priority="17" operator="containsText" text="√">
      <formula>NOT(ISERROR(SEARCH("√",D25)))</formula>
    </cfRule>
    <cfRule type="containsText" dxfId="127" priority="18" operator="containsText" text="X">
      <formula>NOT(ISERROR(SEARCH("X",D25)))</formula>
    </cfRule>
  </conditionalFormatting>
  <conditionalFormatting sqref="D28">
    <cfRule type="containsText" dxfId="126" priority="30" operator="containsText" text="X">
      <formula>NOT(ISERROR(SEARCH("X",D28)))</formula>
    </cfRule>
    <cfRule type="containsText" dxfId="125" priority="29" operator="containsText" text="√">
      <formula>NOT(ISERROR(SEARCH("√",D28)))</formula>
    </cfRule>
  </conditionalFormatting>
  <conditionalFormatting sqref="D30">
    <cfRule type="containsText" dxfId="124" priority="37" operator="containsText" text="√">
      <formula>NOT(ISERROR(SEARCH("√",D30)))</formula>
    </cfRule>
    <cfRule type="containsText" dxfId="123" priority="38" operator="containsText" text="X">
      <formula>NOT(ISERROR(SEARCH("X",D30)))</formula>
    </cfRule>
  </conditionalFormatting>
  <conditionalFormatting sqref="D32">
    <cfRule type="containsText" dxfId="122" priority="11" operator="containsText" text="√">
      <formula>NOT(ISERROR(SEARCH("√",D32)))</formula>
    </cfRule>
    <cfRule type="containsText" dxfId="121" priority="12" operator="containsText" text="X">
      <formula>NOT(ISERROR(SEARCH("X",D32)))</formula>
    </cfRule>
  </conditionalFormatting>
  <conditionalFormatting sqref="D35">
    <cfRule type="containsText" dxfId="120" priority="9" operator="containsText" text="√">
      <formula>NOT(ISERROR(SEARCH("√",D35)))</formula>
    </cfRule>
    <cfRule type="containsText" dxfId="119" priority="10" operator="containsText" text="X">
      <formula>NOT(ISERROR(SEARCH("X",D35)))</formula>
    </cfRule>
  </conditionalFormatting>
  <conditionalFormatting sqref="D38">
    <cfRule type="containsText" dxfId="118" priority="28" operator="containsText" text="X">
      <formula>NOT(ISERROR(SEARCH("X",D38)))</formula>
    </cfRule>
    <cfRule type="containsText" dxfId="117" priority="27" operator="containsText" text="√">
      <formula>NOT(ISERROR(SEARCH("√",D38)))</formula>
    </cfRule>
  </conditionalFormatting>
  <conditionalFormatting sqref="D40">
    <cfRule type="containsText" dxfId="116" priority="40" operator="containsText" text="X">
      <formula>NOT(ISERROR(SEARCH("X",D40)))</formula>
    </cfRule>
    <cfRule type="containsText" dxfId="115" priority="39" operator="containsText" text="√">
      <formula>NOT(ISERROR(SEARCH("√",D40)))</formula>
    </cfRule>
  </conditionalFormatting>
  <conditionalFormatting sqref="D42">
    <cfRule type="containsText" dxfId="114" priority="8" operator="containsText" text="X">
      <formula>NOT(ISERROR(SEARCH("X",D42)))</formula>
    </cfRule>
    <cfRule type="containsText" dxfId="113" priority="7" operator="containsText" text="√">
      <formula>NOT(ISERROR(SEARCH("√",D42)))</formula>
    </cfRule>
  </conditionalFormatting>
  <conditionalFormatting sqref="D45">
    <cfRule type="containsText" dxfId="112" priority="6" operator="containsText" text="X">
      <formula>NOT(ISERROR(SEARCH("X",D45)))</formula>
    </cfRule>
    <cfRule type="containsText" dxfId="111" priority="5" operator="containsText" text="√">
      <formula>NOT(ISERROR(SEARCH("√",D45)))</formula>
    </cfRule>
  </conditionalFormatting>
  <conditionalFormatting sqref="D48">
    <cfRule type="containsText" dxfId="110" priority="25" operator="containsText" text="√">
      <formula>NOT(ISERROR(SEARCH("√",D48)))</formula>
    </cfRule>
    <cfRule type="containsText" dxfId="109" priority="26" operator="containsText" text="X">
      <formula>NOT(ISERROR(SEARCH("X",D48)))</formula>
    </cfRule>
  </conditionalFormatting>
  <conditionalFormatting sqref="D50">
    <cfRule type="containsText" dxfId="108" priority="35" operator="containsText" text="√">
      <formula>NOT(ISERROR(SEARCH("√",D50)))</formula>
    </cfRule>
    <cfRule type="containsText" dxfId="107" priority="36" operator="containsText" text="X">
      <formula>NOT(ISERROR(SEARCH("X",D50)))</formula>
    </cfRule>
  </conditionalFormatting>
  <conditionalFormatting sqref="D52">
    <cfRule type="containsText" dxfId="106" priority="4" operator="containsText" text="X">
      <formula>NOT(ISERROR(SEARCH("X",D52)))</formula>
    </cfRule>
    <cfRule type="containsText" dxfId="105" priority="3" operator="containsText" text="√">
      <formula>NOT(ISERROR(SEARCH("√",D52)))</formula>
    </cfRule>
  </conditionalFormatting>
  <conditionalFormatting sqref="D55">
    <cfRule type="containsText" dxfId="104" priority="2" operator="containsText" text="X">
      <formula>NOT(ISERROR(SEARCH("X",D55)))</formula>
    </cfRule>
    <cfRule type="containsText" dxfId="103" priority="1" operator="containsText" text="√">
      <formula>NOT(ISERROR(SEARCH("√",D55)))</formula>
    </cfRule>
  </conditionalFormatting>
  <dataValidations count="1">
    <dataValidation type="list" errorStyle="warning" allowBlank="1" showInputMessage="1" showErrorMessage="1" errorTitle="Work Type" error="Enter work type from drop down list" sqref="H26:H27 J26:J27 L28:L29" xr:uid="{00000000-0002-0000-0600-000000000000}">
      <formula1>Main_Contracting</formula1>
    </dataValidation>
  </dataValidations>
  <pageMargins left="0.70866141732283472" right="0.70866141732283472" top="0.74803149606299213" bottom="0.74803149606299213" header="0.31496062992125984" footer="0.31496062992125984"/>
  <pageSetup paperSize="9" scale="78" orientation="portrait" r:id="rId1"/>
  <rowBreaks count="1" manualBreakCount="1">
    <brk id="57" max="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600075</xdr:colOff>
                    <xdr:row>2</xdr:row>
                    <xdr:rowOff>180975</xdr:rowOff>
                  </from>
                  <to>
                    <xdr:col>1</xdr:col>
                    <xdr:colOff>2752725</xdr:colOff>
                    <xdr:row>4</xdr:row>
                    <xdr:rowOff>38100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0</xdr:col>
                    <xdr:colOff>600075</xdr:colOff>
                    <xdr:row>6</xdr:row>
                    <xdr:rowOff>180975</xdr:rowOff>
                  </from>
                  <to>
                    <xdr:col>1</xdr:col>
                    <xdr:colOff>2752725</xdr:colOff>
                    <xdr:row>8</xdr:row>
                    <xdr:rowOff>38100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600075</xdr:colOff>
                    <xdr:row>4</xdr:row>
                    <xdr:rowOff>0</xdr:rowOff>
                  </from>
                  <to>
                    <xdr:col>1</xdr:col>
                    <xdr:colOff>2752725</xdr:colOff>
                    <xdr:row>5</xdr:row>
                    <xdr:rowOff>38100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600075</xdr:colOff>
                    <xdr:row>4</xdr:row>
                    <xdr:rowOff>180975</xdr:rowOff>
                  </from>
                  <to>
                    <xdr:col>1</xdr:col>
                    <xdr:colOff>2752725</xdr:colOff>
                    <xdr:row>6</xdr:row>
                    <xdr:rowOff>38100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0</xdr:col>
                    <xdr:colOff>600075</xdr:colOff>
                    <xdr:row>5</xdr:row>
                    <xdr:rowOff>180975</xdr:rowOff>
                  </from>
                  <to>
                    <xdr:col>1</xdr:col>
                    <xdr:colOff>2752725</xdr:colOff>
                    <xdr:row>7</xdr:row>
                    <xdr:rowOff>38100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1</xdr:col>
                    <xdr:colOff>3200400</xdr:colOff>
                    <xdr:row>6</xdr:row>
                    <xdr:rowOff>180975</xdr:rowOff>
                  </from>
                  <to>
                    <xdr:col>2</xdr:col>
                    <xdr:colOff>2743200</xdr:colOff>
                    <xdr:row>8</xdr:row>
                    <xdr:rowOff>38100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xdr:col>
                    <xdr:colOff>3200400</xdr:colOff>
                    <xdr:row>5</xdr:row>
                    <xdr:rowOff>180975</xdr:rowOff>
                  </from>
                  <to>
                    <xdr:col>2</xdr:col>
                    <xdr:colOff>2743200</xdr:colOff>
                    <xdr:row>7</xdr:row>
                    <xdr:rowOff>38100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xdr:col>
                    <xdr:colOff>3200400</xdr:colOff>
                    <xdr:row>4</xdr:row>
                    <xdr:rowOff>180975</xdr:rowOff>
                  </from>
                  <to>
                    <xdr:col>2</xdr:col>
                    <xdr:colOff>2743200</xdr:colOff>
                    <xdr:row>6</xdr:row>
                    <xdr:rowOff>38100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xdr:col>
                    <xdr:colOff>3200400</xdr:colOff>
                    <xdr:row>3</xdr:row>
                    <xdr:rowOff>180975</xdr:rowOff>
                  </from>
                  <to>
                    <xdr:col>2</xdr:col>
                    <xdr:colOff>2743200</xdr:colOff>
                    <xdr:row>5</xdr:row>
                    <xdr:rowOff>38100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1</xdr:col>
                    <xdr:colOff>3200400</xdr:colOff>
                    <xdr:row>3</xdr:row>
                    <xdr:rowOff>0</xdr:rowOff>
                  </from>
                  <to>
                    <xdr:col>2</xdr:col>
                    <xdr:colOff>2743200</xdr:colOff>
                    <xdr:row>4</xdr:row>
                    <xdr:rowOff>38100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0</xdr:col>
                    <xdr:colOff>600075</xdr:colOff>
                    <xdr:row>8</xdr:row>
                    <xdr:rowOff>180975</xdr:rowOff>
                  </from>
                  <to>
                    <xdr:col>1</xdr:col>
                    <xdr:colOff>2752725</xdr:colOff>
                    <xdr:row>10</xdr:row>
                    <xdr:rowOff>38100</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0</xdr:col>
                    <xdr:colOff>600075</xdr:colOff>
                    <xdr:row>7</xdr:row>
                    <xdr:rowOff>180975</xdr:rowOff>
                  </from>
                  <to>
                    <xdr:col>1</xdr:col>
                    <xdr:colOff>2752725</xdr:colOff>
                    <xdr:row>9</xdr:row>
                    <xdr:rowOff>38100</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1</xdr:col>
                    <xdr:colOff>3200400</xdr:colOff>
                    <xdr:row>8</xdr:row>
                    <xdr:rowOff>161925</xdr:rowOff>
                  </from>
                  <to>
                    <xdr:col>2</xdr:col>
                    <xdr:colOff>2743200</xdr:colOff>
                    <xdr:row>10</xdr:row>
                    <xdr:rowOff>28575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1</xdr:col>
                    <xdr:colOff>3200400</xdr:colOff>
                    <xdr:row>7</xdr:row>
                    <xdr:rowOff>180975</xdr:rowOff>
                  </from>
                  <to>
                    <xdr:col>2</xdr:col>
                    <xdr:colOff>2743200</xdr:colOff>
                    <xdr:row>9</xdr:row>
                    <xdr:rowOff>38100</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1</xdr:col>
                    <xdr:colOff>0</xdr:colOff>
                    <xdr:row>11</xdr:row>
                    <xdr:rowOff>38100</xdr:rowOff>
                  </from>
                  <to>
                    <xdr:col>1</xdr:col>
                    <xdr:colOff>2762250</xdr:colOff>
                    <xdr:row>12</xdr:row>
                    <xdr:rowOff>66675</xdr:rowOff>
                  </to>
                </anchor>
              </controlPr>
            </control>
          </mc:Choice>
        </mc:AlternateContent>
        <mc:AlternateContent xmlns:mc="http://schemas.openxmlformats.org/markup-compatibility/2006">
          <mc:Choice Requires="x14">
            <control shapeId="6174" r:id="rId19" name="Drop Down 30">
              <controlPr defaultSize="0" autoLine="0" autoPict="0">
                <anchor moveWithCells="1">
                  <from>
                    <xdr:col>2</xdr:col>
                    <xdr:colOff>9525</xdr:colOff>
                    <xdr:row>17</xdr:row>
                    <xdr:rowOff>9525</xdr:rowOff>
                  </from>
                  <to>
                    <xdr:col>3</xdr:col>
                    <xdr:colOff>9525</xdr:colOff>
                    <xdr:row>18</xdr:row>
                    <xdr:rowOff>0</xdr:rowOff>
                  </to>
                </anchor>
              </controlPr>
            </control>
          </mc:Choice>
        </mc:AlternateContent>
        <mc:AlternateContent xmlns:mc="http://schemas.openxmlformats.org/markup-compatibility/2006">
          <mc:Choice Requires="x14">
            <control shapeId="6176" r:id="rId20" name="Drop Down 32">
              <controlPr defaultSize="0" autoLine="0" autoPict="0">
                <anchor moveWithCells="1">
                  <from>
                    <xdr:col>1</xdr:col>
                    <xdr:colOff>3200400</xdr:colOff>
                    <xdr:row>37</xdr:row>
                    <xdr:rowOff>9525</xdr:rowOff>
                  </from>
                  <to>
                    <xdr:col>3</xdr:col>
                    <xdr:colOff>9525</xdr:colOff>
                    <xdr:row>38</xdr:row>
                    <xdr:rowOff>0</xdr:rowOff>
                  </to>
                </anchor>
              </controlPr>
            </control>
          </mc:Choice>
        </mc:AlternateContent>
        <mc:AlternateContent xmlns:mc="http://schemas.openxmlformats.org/markup-compatibility/2006">
          <mc:Choice Requires="x14">
            <control shapeId="6177" r:id="rId21" name="Drop Down 33">
              <controlPr defaultSize="0" autoLine="0" autoPict="0">
                <anchor moveWithCells="1">
                  <from>
                    <xdr:col>2</xdr:col>
                    <xdr:colOff>9525</xdr:colOff>
                    <xdr:row>27</xdr:row>
                    <xdr:rowOff>9525</xdr:rowOff>
                  </from>
                  <to>
                    <xdr:col>3</xdr:col>
                    <xdr:colOff>9525</xdr:colOff>
                    <xdr:row>28</xdr:row>
                    <xdr:rowOff>0</xdr:rowOff>
                  </to>
                </anchor>
              </controlPr>
            </control>
          </mc:Choice>
        </mc:AlternateContent>
        <mc:AlternateContent xmlns:mc="http://schemas.openxmlformats.org/markup-compatibility/2006">
          <mc:Choice Requires="x14">
            <control shapeId="6178" r:id="rId22" name="Drop Down 34">
              <controlPr defaultSize="0" autoLine="0" autoPict="0">
                <anchor moveWithCells="1">
                  <from>
                    <xdr:col>2</xdr:col>
                    <xdr:colOff>0</xdr:colOff>
                    <xdr:row>47</xdr:row>
                    <xdr:rowOff>28575</xdr:rowOff>
                  </from>
                  <to>
                    <xdr:col>3</xdr:col>
                    <xdr:colOff>9525</xdr:colOff>
                    <xdr:row>48</xdr:row>
                    <xdr:rowOff>0</xdr:rowOff>
                  </to>
                </anchor>
              </controlPr>
            </control>
          </mc:Choice>
        </mc:AlternateContent>
        <mc:AlternateContent xmlns:mc="http://schemas.openxmlformats.org/markup-compatibility/2006">
          <mc:Choice Requires="x14">
            <control shapeId="6185" r:id="rId23" name="Check Box 41">
              <controlPr defaultSize="0" autoFill="0" autoLine="0" autoPict="0">
                <anchor moveWithCells="1">
                  <from>
                    <xdr:col>1</xdr:col>
                    <xdr:colOff>0</xdr:colOff>
                    <xdr:row>10</xdr:row>
                    <xdr:rowOff>19050</xdr:rowOff>
                  </from>
                  <to>
                    <xdr:col>1</xdr:col>
                    <xdr:colOff>2762250</xdr:colOff>
                    <xdr:row>11</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BD223"/>
  <sheetViews>
    <sheetView workbookViewId="0">
      <selection activeCell="B41" sqref="B41"/>
    </sheetView>
  </sheetViews>
  <sheetFormatPr defaultColWidth="9.140625" defaultRowHeight="13.5" x14ac:dyDescent="0.3"/>
  <cols>
    <col min="1" max="1" width="5.5703125" style="2" customWidth="1"/>
    <col min="2" max="2" width="48.140625" style="2" customWidth="1"/>
    <col min="3" max="3" width="55.140625" style="2" customWidth="1"/>
    <col min="4" max="4" width="2.5703125" style="2" customWidth="1"/>
    <col min="5" max="5" width="18.85546875" style="41" hidden="1" customWidth="1"/>
    <col min="6" max="6" width="17.85546875" style="41" hidden="1" customWidth="1"/>
    <col min="7" max="9" width="9.140625" style="41" hidden="1" customWidth="1"/>
    <col min="10" max="10" width="0" style="41" hidden="1" customWidth="1"/>
    <col min="11" max="56" width="9.140625" style="41"/>
    <col min="57" max="16384" width="9.140625" style="2"/>
  </cols>
  <sheetData>
    <row r="1" spans="1:10" ht="81.75" customHeight="1" x14ac:dyDescent="0.3">
      <c r="A1" s="305" t="s">
        <v>170</v>
      </c>
      <c r="B1" s="306"/>
      <c r="C1" s="306"/>
      <c r="D1" s="96"/>
      <c r="E1" s="6"/>
      <c r="F1" s="7"/>
    </row>
    <row r="2" spans="1:10" x14ac:dyDescent="0.3">
      <c r="A2" s="26" t="s">
        <v>66</v>
      </c>
      <c r="B2" s="27" t="s">
        <v>67</v>
      </c>
      <c r="C2" s="27" t="s">
        <v>68</v>
      </c>
      <c r="D2" s="28"/>
      <c r="E2" s="20" t="s">
        <v>69</v>
      </c>
      <c r="F2" s="20" t="s">
        <v>70</v>
      </c>
    </row>
    <row r="3" spans="1:10" x14ac:dyDescent="0.3">
      <c r="A3" s="57"/>
      <c r="B3" s="62"/>
      <c r="C3" s="35"/>
      <c r="D3" s="46"/>
    </row>
    <row r="4" spans="1:10" ht="33" customHeight="1" x14ac:dyDescent="0.3">
      <c r="A4" s="36">
        <v>6.1</v>
      </c>
      <c r="B4" s="31" t="s">
        <v>171</v>
      </c>
      <c r="C4" s="149">
        <v>1</v>
      </c>
      <c r="D4" s="69" t="str">
        <f>IF(C4&gt;1.5,"X","√")</f>
        <v>√</v>
      </c>
      <c r="E4" s="23" t="s">
        <v>86</v>
      </c>
      <c r="F4" s="22" t="s">
        <v>91</v>
      </c>
      <c r="G4" s="41">
        <f>C4</f>
        <v>1</v>
      </c>
    </row>
    <row r="5" spans="1:10" ht="4.5" customHeight="1" x14ac:dyDescent="0.3">
      <c r="A5" s="36"/>
      <c r="B5" s="31"/>
      <c r="C5" s="149"/>
      <c r="D5" s="46"/>
    </row>
    <row r="6" spans="1:10" ht="27" x14ac:dyDescent="0.3">
      <c r="A6" s="36">
        <v>6.2</v>
      </c>
      <c r="B6" s="31" t="s">
        <v>172</v>
      </c>
      <c r="C6" s="149">
        <v>1</v>
      </c>
      <c r="D6" s="69" t="str">
        <f>IF(C6&gt;1.5,"x","√")</f>
        <v>√</v>
      </c>
      <c r="E6" s="23" t="s">
        <v>86</v>
      </c>
      <c r="F6" s="22" t="s">
        <v>91</v>
      </c>
      <c r="G6" s="41">
        <f>C6</f>
        <v>1</v>
      </c>
      <c r="J6" s="219" t="s">
        <v>173</v>
      </c>
    </row>
    <row r="7" spans="1:10" ht="4.5" customHeight="1" x14ac:dyDescent="0.3">
      <c r="A7" s="36"/>
      <c r="B7" s="31"/>
      <c r="C7" s="149"/>
      <c r="D7" s="46"/>
    </row>
    <row r="8" spans="1:10" ht="27" x14ac:dyDescent="0.3">
      <c r="A8" s="36">
        <v>6.3</v>
      </c>
      <c r="B8" s="31" t="s">
        <v>174</v>
      </c>
      <c r="C8" s="149">
        <v>1</v>
      </c>
      <c r="D8" s="69" t="str">
        <f>IF(C8&gt;1.5,"X","√")</f>
        <v>√</v>
      </c>
      <c r="E8" s="23" t="s">
        <v>86</v>
      </c>
      <c r="F8" s="22" t="s">
        <v>91</v>
      </c>
      <c r="G8" s="41">
        <f>C8</f>
        <v>1</v>
      </c>
    </row>
    <row r="9" spans="1:10" ht="4.5" customHeight="1" thickBot="1" x14ac:dyDescent="0.35">
      <c r="A9" s="36"/>
      <c r="B9" s="236"/>
      <c r="C9" s="149"/>
      <c r="D9" s="46"/>
    </row>
    <row r="10" spans="1:10" ht="54.75" thickBot="1" x14ac:dyDescent="0.35">
      <c r="A10" s="36">
        <v>6.4</v>
      </c>
      <c r="B10" s="31" t="s">
        <v>175</v>
      </c>
      <c r="C10" s="141"/>
      <c r="D10" s="69" t="str">
        <f>IF(C10=0,"X","√")</f>
        <v>X</v>
      </c>
      <c r="E10" s="23" t="s">
        <v>176</v>
      </c>
      <c r="F10" s="22" t="s">
        <v>91</v>
      </c>
      <c r="G10" s="69" t="str">
        <f>IF(C10=0,"X","1")</f>
        <v>X</v>
      </c>
      <c r="J10" s="219" t="s">
        <v>177</v>
      </c>
    </row>
    <row r="11" spans="1:10" ht="4.5" customHeight="1" x14ac:dyDescent="0.3">
      <c r="A11" s="32"/>
      <c r="B11" s="236"/>
      <c r="C11" s="150"/>
      <c r="D11" s="46"/>
      <c r="F11" s="61"/>
    </row>
    <row r="12" spans="1:10" ht="67.5" x14ac:dyDescent="0.3">
      <c r="A12" s="32">
        <v>6.5</v>
      </c>
      <c r="B12" s="31" t="s">
        <v>178</v>
      </c>
      <c r="C12" s="150">
        <v>1</v>
      </c>
      <c r="D12" s="69" t="str">
        <f>IF(C12=1,"√","X")</f>
        <v>√</v>
      </c>
      <c r="E12" s="23" t="s">
        <v>86</v>
      </c>
      <c r="F12" s="22" t="s">
        <v>91</v>
      </c>
      <c r="G12" s="41">
        <f>C12</f>
        <v>1</v>
      </c>
    </row>
    <row r="13" spans="1:10" ht="4.5" customHeight="1" x14ac:dyDescent="0.3">
      <c r="A13" s="32"/>
      <c r="B13" s="236"/>
      <c r="C13" s="150"/>
      <c r="D13" s="43"/>
    </row>
    <row r="14" spans="1:10" s="41" customFormat="1" ht="27" x14ac:dyDescent="0.3">
      <c r="A14" s="32">
        <v>6.6</v>
      </c>
      <c r="B14" s="31" t="s">
        <v>179</v>
      </c>
      <c r="C14" s="150">
        <v>1</v>
      </c>
      <c r="D14" s="69" t="str">
        <f>IF(C14&gt;1.5,"X","√")</f>
        <v>√</v>
      </c>
      <c r="E14" s="23" t="s">
        <v>86</v>
      </c>
      <c r="F14" s="22" t="s">
        <v>91</v>
      </c>
      <c r="G14" s="41">
        <f>C14</f>
        <v>1</v>
      </c>
    </row>
    <row r="15" spans="1:10" s="41" customFormat="1" ht="4.5" customHeight="1" x14ac:dyDescent="0.3">
      <c r="A15" s="32"/>
      <c r="B15" s="31"/>
      <c r="C15" s="150"/>
      <c r="D15" s="43"/>
      <c r="E15" s="23"/>
      <c r="F15" s="22"/>
    </row>
    <row r="16" spans="1:10" s="41" customFormat="1" ht="54" x14ac:dyDescent="0.3">
      <c r="A16" s="32">
        <v>6.7</v>
      </c>
      <c r="B16" s="31" t="s">
        <v>180</v>
      </c>
      <c r="C16" s="150">
        <v>1</v>
      </c>
      <c r="D16" s="69" t="str">
        <f>IF(C16&gt;1.5,"X","√")</f>
        <v>√</v>
      </c>
      <c r="E16" s="23" t="s">
        <v>86</v>
      </c>
      <c r="F16" s="22" t="s">
        <v>91</v>
      </c>
      <c r="G16" s="41">
        <f>C16</f>
        <v>1</v>
      </c>
    </row>
    <row r="17" spans="1:7" s="41" customFormat="1" ht="4.5" customHeight="1" thickBot="1" x14ac:dyDescent="0.35">
      <c r="A17" s="32"/>
      <c r="B17" s="31"/>
      <c r="C17" s="150"/>
      <c r="D17" s="43"/>
      <c r="E17" s="23"/>
      <c r="F17" s="22"/>
    </row>
    <row r="18" spans="1:7" s="41" customFormat="1" ht="74.25" customHeight="1" thickBot="1" x14ac:dyDescent="0.35">
      <c r="A18" s="32">
        <v>6.8</v>
      </c>
      <c r="B18" s="31" t="s">
        <v>181</v>
      </c>
      <c r="C18" s="166"/>
      <c r="D18" s="69" t="str">
        <f>IF(C18=0,"X","√")</f>
        <v>X</v>
      </c>
      <c r="E18" s="23" t="s">
        <v>145</v>
      </c>
      <c r="F18" s="22" t="s">
        <v>91</v>
      </c>
      <c r="G18" s="69" t="str">
        <f>IF(C18=0,"X","1")</f>
        <v>X</v>
      </c>
    </row>
    <row r="19" spans="1:7" s="41" customFormat="1" ht="4.3499999999999996" customHeight="1" x14ac:dyDescent="0.3">
      <c r="A19" s="32"/>
      <c r="B19" s="30"/>
      <c r="C19" s="150"/>
      <c r="D19" s="69"/>
      <c r="E19" s="23"/>
      <c r="F19" s="22"/>
      <c r="G19" s="101"/>
    </row>
    <row r="20" spans="1:7" s="41" customFormat="1" x14ac:dyDescent="0.3"/>
    <row r="21" spans="1:7" s="41" customFormat="1" ht="15.75" x14ac:dyDescent="0.3">
      <c r="B21" s="140"/>
      <c r="C21" s="138"/>
    </row>
    <row r="22" spans="1:7" s="41" customFormat="1" x14ac:dyDescent="0.3"/>
    <row r="23" spans="1:7" s="41" customFormat="1" x14ac:dyDescent="0.3"/>
    <row r="24" spans="1:7" s="41" customFormat="1" x14ac:dyDescent="0.3"/>
    <row r="25" spans="1:7" s="41" customFormat="1" hidden="1" x14ac:dyDescent="0.3"/>
    <row r="26" spans="1:7" s="41" customFormat="1" ht="14.25" hidden="1" thickBot="1" x14ac:dyDescent="0.35"/>
    <row r="27" spans="1:7" s="41" customFormat="1" hidden="1" x14ac:dyDescent="0.3">
      <c r="B27" s="51" t="s">
        <v>36</v>
      </c>
    </row>
    <row r="28" spans="1:7" s="41" customFormat="1" ht="14.25" hidden="1" thickBot="1" x14ac:dyDescent="0.35">
      <c r="B28" s="52" t="s">
        <v>37</v>
      </c>
    </row>
    <row r="29" spans="1:7" s="41" customFormat="1" hidden="1" x14ac:dyDescent="0.3"/>
    <row r="30" spans="1:7" s="41" customFormat="1" hidden="1" x14ac:dyDescent="0.3"/>
    <row r="31" spans="1:7" s="41" customFormat="1" hidden="1" x14ac:dyDescent="0.3"/>
    <row r="32" spans="1:7" s="41" customFormat="1" ht="14.25" hidden="1" thickBot="1" x14ac:dyDescent="0.35"/>
    <row r="33" spans="2:2" s="41" customFormat="1" ht="14.25" hidden="1" thickBot="1" x14ac:dyDescent="0.35">
      <c r="B33" s="67" t="str">
        <f>IF('A Company Info'!C32&lt;5,"Statement","Policy")</f>
        <v>Statement</v>
      </c>
    </row>
    <row r="34" spans="2:2" s="41" customFormat="1" hidden="1" x14ac:dyDescent="0.3"/>
    <row r="35" spans="2:2" s="41" customFormat="1" hidden="1" x14ac:dyDescent="0.3"/>
    <row r="36" spans="2:2" s="41" customFormat="1" hidden="1" x14ac:dyDescent="0.3"/>
    <row r="37" spans="2:2" s="41" customFormat="1" hidden="1" x14ac:dyDescent="0.3"/>
    <row r="38" spans="2:2" s="41" customFormat="1" hidden="1" x14ac:dyDescent="0.3"/>
    <row r="39" spans="2:2" s="41" customFormat="1" hidden="1" x14ac:dyDescent="0.3"/>
    <row r="40" spans="2:2" s="41" customFormat="1" x14ac:dyDescent="0.3"/>
    <row r="41" spans="2:2" s="41" customFormat="1" x14ac:dyDescent="0.3"/>
    <row r="42" spans="2:2" s="41" customFormat="1" x14ac:dyDescent="0.3"/>
    <row r="43" spans="2:2" s="41" customFormat="1" x14ac:dyDescent="0.3"/>
    <row r="44" spans="2:2" s="41" customFormat="1" x14ac:dyDescent="0.3"/>
    <row r="45" spans="2:2" s="41" customFormat="1" x14ac:dyDescent="0.3"/>
    <row r="46" spans="2:2" s="41" customFormat="1" x14ac:dyDescent="0.3"/>
    <row r="47" spans="2:2" s="41" customFormat="1" x14ac:dyDescent="0.3"/>
    <row r="48" spans="2:2"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row r="223" s="41" customFormat="1" x14ac:dyDescent="0.3"/>
  </sheetData>
  <sheetProtection algorithmName="SHA-512" hashValue="i4xE540kYBHJIZf2Wsx7LSE2FVK5NU3LrzUkBVt2hWGkuk8M2+JaYtGmufKC+vZj/pv6IcEkhtlbz4pX6oMouw==" saltValue="4eNtD7YtoUnK8RMIqBQ+HA==" spinCount="100000" sheet="1" objects="1" scenarios="1"/>
  <mergeCells count="1">
    <mergeCell ref="A1:C1"/>
  </mergeCells>
  <conditionalFormatting sqref="D4">
    <cfRule type="containsText" dxfId="102" priority="15" operator="containsText" text="√">
      <formula>NOT(ISERROR(SEARCH("√",D4)))</formula>
    </cfRule>
    <cfRule type="containsText" dxfId="101" priority="16" operator="containsText" text="X">
      <formula>NOT(ISERROR(SEARCH("X",D4)))</formula>
    </cfRule>
  </conditionalFormatting>
  <conditionalFormatting sqref="D6">
    <cfRule type="containsText" dxfId="100" priority="13" operator="containsText" text="√">
      <formula>NOT(ISERROR(SEARCH("√",D6)))</formula>
    </cfRule>
    <cfRule type="containsText" dxfId="99" priority="14" operator="containsText" text="X">
      <formula>NOT(ISERROR(SEARCH("X",D6)))</formula>
    </cfRule>
  </conditionalFormatting>
  <conditionalFormatting sqref="D8">
    <cfRule type="containsText" dxfId="98" priority="11" operator="containsText" text="√">
      <formula>NOT(ISERROR(SEARCH("√",D8)))</formula>
    </cfRule>
    <cfRule type="containsText" dxfId="97" priority="12" operator="containsText" text="X">
      <formula>NOT(ISERROR(SEARCH("X",D8)))</formula>
    </cfRule>
  </conditionalFormatting>
  <conditionalFormatting sqref="D10">
    <cfRule type="containsText" dxfId="96" priority="9" operator="containsText" text="√">
      <formula>NOT(ISERROR(SEARCH("√",D10)))</formula>
    </cfRule>
    <cfRule type="containsText" dxfId="95" priority="10" operator="containsText" text="X">
      <formula>NOT(ISERROR(SEARCH("X",D10)))</formula>
    </cfRule>
  </conditionalFormatting>
  <conditionalFormatting sqref="D12">
    <cfRule type="containsText" dxfId="94" priority="7" operator="containsText" text="√">
      <formula>NOT(ISERROR(SEARCH("√",D12)))</formula>
    </cfRule>
    <cfRule type="containsText" dxfId="93" priority="8" operator="containsText" text="X">
      <formula>NOT(ISERROR(SEARCH("X",D12)))</formula>
    </cfRule>
  </conditionalFormatting>
  <conditionalFormatting sqref="D14">
    <cfRule type="containsText" dxfId="92" priority="5" operator="containsText" text="√">
      <formula>NOT(ISERROR(SEARCH("√",D14)))</formula>
    </cfRule>
    <cfRule type="containsText" dxfId="91" priority="6" operator="containsText" text="X">
      <formula>NOT(ISERROR(SEARCH("X",D14)))</formula>
    </cfRule>
  </conditionalFormatting>
  <conditionalFormatting sqref="D16">
    <cfRule type="containsText" dxfId="90" priority="3" operator="containsText" text="√">
      <formula>NOT(ISERROR(SEARCH("√",D16)))</formula>
    </cfRule>
    <cfRule type="containsText" dxfId="89" priority="4" operator="containsText" text="X">
      <formula>NOT(ISERROR(SEARCH("X",D16)))</formula>
    </cfRule>
  </conditionalFormatting>
  <conditionalFormatting sqref="D18:D19">
    <cfRule type="containsText" dxfId="88" priority="1" operator="containsText" text="√">
      <formula>NOT(ISERROR(SEARCH("√",D18)))</formula>
    </cfRule>
    <cfRule type="containsText" dxfId="87" priority="2" operator="containsText" text="X">
      <formula>NOT(ISERROR(SEARCH("X",D18)))</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2</xdr:col>
                    <xdr:colOff>0</xdr:colOff>
                    <xdr:row>3</xdr:row>
                    <xdr:rowOff>9525</xdr:rowOff>
                  </from>
                  <to>
                    <xdr:col>3</xdr:col>
                    <xdr:colOff>0</xdr:colOff>
                    <xdr:row>3</xdr:row>
                    <xdr:rowOff>219075</xdr:rowOff>
                  </to>
                </anchor>
              </controlPr>
            </control>
          </mc:Choice>
        </mc:AlternateContent>
        <mc:AlternateContent xmlns:mc="http://schemas.openxmlformats.org/markup-compatibility/2006">
          <mc:Choice Requires="x14">
            <control shapeId="13314"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3315" r:id="rId6" name="Drop Down 3">
              <controlPr defaultSize="0" autoLine="0" autoPict="0">
                <anchor moveWithCells="1">
                  <from>
                    <xdr:col>2</xdr:col>
                    <xdr:colOff>0</xdr:colOff>
                    <xdr:row>7</xdr:row>
                    <xdr:rowOff>0</xdr:rowOff>
                  </from>
                  <to>
                    <xdr:col>3</xdr:col>
                    <xdr:colOff>0</xdr:colOff>
                    <xdr:row>7</xdr:row>
                    <xdr:rowOff>200025</xdr:rowOff>
                  </to>
                </anchor>
              </controlPr>
            </control>
          </mc:Choice>
        </mc:AlternateContent>
        <mc:AlternateContent xmlns:mc="http://schemas.openxmlformats.org/markup-compatibility/2006">
          <mc:Choice Requires="x14">
            <control shapeId="13317" r:id="rId7" name="Drop Down 5">
              <controlPr defaultSize="0" autoLine="0" autoPict="0">
                <anchor moveWithCells="1">
                  <from>
                    <xdr:col>2</xdr:col>
                    <xdr:colOff>0</xdr:colOff>
                    <xdr:row>11</xdr:row>
                    <xdr:rowOff>0</xdr:rowOff>
                  </from>
                  <to>
                    <xdr:col>3</xdr:col>
                    <xdr:colOff>0</xdr:colOff>
                    <xdr:row>11</xdr:row>
                    <xdr:rowOff>200025</xdr:rowOff>
                  </to>
                </anchor>
              </controlPr>
            </control>
          </mc:Choice>
        </mc:AlternateContent>
        <mc:AlternateContent xmlns:mc="http://schemas.openxmlformats.org/markup-compatibility/2006">
          <mc:Choice Requires="x14">
            <control shapeId="13318" r:id="rId8" name="Drop Down 6">
              <controlPr defaultSize="0" autoLine="0" autoPict="0">
                <anchor moveWithCells="1">
                  <from>
                    <xdr:col>2</xdr:col>
                    <xdr:colOff>0</xdr:colOff>
                    <xdr:row>13</xdr:row>
                    <xdr:rowOff>9525</xdr:rowOff>
                  </from>
                  <to>
                    <xdr:col>3</xdr:col>
                    <xdr:colOff>0</xdr:colOff>
                    <xdr:row>13</xdr:row>
                    <xdr:rowOff>219075</xdr:rowOff>
                  </to>
                </anchor>
              </controlPr>
            </control>
          </mc:Choice>
        </mc:AlternateContent>
        <mc:AlternateContent xmlns:mc="http://schemas.openxmlformats.org/markup-compatibility/2006">
          <mc:Choice Requires="x14">
            <control shapeId="13319" r:id="rId9" name="Drop Down 7">
              <controlPr defaultSize="0" autoLine="0" autoPict="0">
                <anchor moveWithCells="1">
                  <from>
                    <xdr:col>2</xdr:col>
                    <xdr:colOff>0</xdr:colOff>
                    <xdr:row>15</xdr:row>
                    <xdr:rowOff>9525</xdr:rowOff>
                  </from>
                  <to>
                    <xdr:col>3</xdr:col>
                    <xdr:colOff>0</xdr:colOff>
                    <xdr:row>15</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D223"/>
  <sheetViews>
    <sheetView workbookViewId="0">
      <selection activeCell="C10" sqref="C10"/>
    </sheetView>
  </sheetViews>
  <sheetFormatPr defaultColWidth="9.140625" defaultRowHeight="13.5" x14ac:dyDescent="0.3"/>
  <cols>
    <col min="1" max="1" width="5.5703125" style="2" customWidth="1"/>
    <col min="2" max="2" width="48.140625" style="2" customWidth="1"/>
    <col min="3" max="3" width="55.140625" style="2" customWidth="1"/>
    <col min="4" max="4" width="2.5703125" style="2" customWidth="1"/>
    <col min="5" max="5" width="22.5703125" style="41" hidden="1" customWidth="1"/>
    <col min="6" max="6" width="17.85546875" style="41" hidden="1" customWidth="1"/>
    <col min="7" max="8" width="9.140625" style="41" hidden="1" customWidth="1"/>
    <col min="9" max="11" width="0" style="41" hidden="1" customWidth="1"/>
    <col min="12" max="56" width="9.140625" style="41"/>
    <col min="57" max="16384" width="9.140625" style="2"/>
  </cols>
  <sheetData>
    <row r="1" spans="1:12" ht="81.75" customHeight="1" x14ac:dyDescent="0.3">
      <c r="A1" s="305" t="s">
        <v>182</v>
      </c>
      <c r="B1" s="306"/>
      <c r="C1" s="306"/>
      <c r="D1" s="96"/>
      <c r="E1" s="6"/>
      <c r="F1" s="7"/>
    </row>
    <row r="2" spans="1:12" x14ac:dyDescent="0.3">
      <c r="A2" s="26" t="s">
        <v>66</v>
      </c>
      <c r="B2" s="27" t="s">
        <v>67</v>
      </c>
      <c r="C2" s="27" t="s">
        <v>68</v>
      </c>
      <c r="D2" s="28"/>
      <c r="E2" s="20" t="s">
        <v>69</v>
      </c>
      <c r="F2" s="20" t="s">
        <v>70</v>
      </c>
    </row>
    <row r="3" spans="1:12" x14ac:dyDescent="0.3">
      <c r="A3" s="57"/>
      <c r="B3" s="62"/>
      <c r="C3" s="159"/>
      <c r="D3" s="46"/>
    </row>
    <row r="4" spans="1:12" ht="54" x14ac:dyDescent="0.3">
      <c r="A4" s="36">
        <v>7.1</v>
      </c>
      <c r="B4" s="237" t="s">
        <v>183</v>
      </c>
      <c r="C4" s="198">
        <v>1</v>
      </c>
      <c r="D4" s="69" t="str">
        <f>IF(C4&gt;1.5,"X","√")</f>
        <v>√</v>
      </c>
      <c r="E4" s="23" t="s">
        <v>86</v>
      </c>
      <c r="F4" s="22" t="s">
        <v>91</v>
      </c>
      <c r="G4" s="41">
        <f>C4</f>
        <v>1</v>
      </c>
    </row>
    <row r="5" spans="1:12" ht="4.5" customHeight="1" x14ac:dyDescent="0.3">
      <c r="A5" s="36"/>
      <c r="B5" s="31"/>
      <c r="C5" s="159"/>
      <c r="D5" s="46"/>
    </row>
    <row r="6" spans="1:12" ht="27" x14ac:dyDescent="0.3">
      <c r="A6" s="36">
        <v>7.2</v>
      </c>
      <c r="B6" s="237" t="s">
        <v>184</v>
      </c>
      <c r="C6" s="149">
        <v>1</v>
      </c>
      <c r="D6" s="69" t="str">
        <f>IF(C6&gt;1.5,"X","√")</f>
        <v>√</v>
      </c>
      <c r="E6" s="23" t="s">
        <v>86</v>
      </c>
      <c r="F6" s="22" t="s">
        <v>91</v>
      </c>
      <c r="G6" s="41">
        <f>C6</f>
        <v>1</v>
      </c>
    </row>
    <row r="7" spans="1:12" ht="4.5" customHeight="1" thickBot="1" x14ac:dyDescent="0.35">
      <c r="A7" s="36"/>
      <c r="B7" s="31"/>
      <c r="C7" s="159"/>
      <c r="D7" s="46"/>
    </row>
    <row r="8" spans="1:12" ht="93" customHeight="1" thickBot="1" x14ac:dyDescent="0.35">
      <c r="A8" s="36">
        <v>7.3</v>
      </c>
      <c r="B8" s="31" t="s">
        <v>185</v>
      </c>
      <c r="C8" s="206"/>
      <c r="D8" s="69" t="str">
        <f>IF(C8=0,"X","√")</f>
        <v>X</v>
      </c>
      <c r="E8" s="23" t="s">
        <v>186</v>
      </c>
      <c r="F8" s="22" t="s">
        <v>91</v>
      </c>
      <c r="G8" s="69" t="str">
        <f>IF(C8=0,"X","1")</f>
        <v>X</v>
      </c>
    </row>
    <row r="9" spans="1:12" ht="4.5" customHeight="1" thickBot="1" x14ac:dyDescent="0.35">
      <c r="A9" s="36"/>
      <c r="B9" s="236"/>
      <c r="C9" s="159"/>
      <c r="D9" s="46"/>
    </row>
    <row r="10" spans="1:12" ht="41.25" thickBot="1" x14ac:dyDescent="0.35">
      <c r="A10" s="36">
        <v>7.4</v>
      </c>
      <c r="B10" s="31" t="s">
        <v>187</v>
      </c>
      <c r="C10" s="154"/>
      <c r="D10" s="69" t="str">
        <f>IF(C10=0,"X","√")</f>
        <v>X</v>
      </c>
      <c r="E10" s="23" t="s">
        <v>188</v>
      </c>
      <c r="F10" s="22" t="s">
        <v>91</v>
      </c>
      <c r="G10" s="69" t="str">
        <f>IF(C10=0,"X","1")</f>
        <v>X</v>
      </c>
      <c r="K10" s="8" t="s">
        <v>189</v>
      </c>
    </row>
    <row r="11" spans="1:12" ht="4.5" customHeight="1" x14ac:dyDescent="0.3">
      <c r="A11" s="32"/>
      <c r="B11" s="236"/>
      <c r="C11" s="167"/>
      <c r="D11" s="46"/>
      <c r="F11" s="61"/>
      <c r="K11" s="8"/>
    </row>
    <row r="12" spans="1:12" ht="15" x14ac:dyDescent="0.3">
      <c r="A12" s="32">
        <v>7.5</v>
      </c>
      <c r="B12" s="31" t="s">
        <v>190</v>
      </c>
      <c r="C12" s="167">
        <v>1</v>
      </c>
      <c r="D12" s="69" t="str">
        <f>IF(C12&gt;1,"X","√")</f>
        <v>√</v>
      </c>
      <c r="E12" s="23" t="s">
        <v>86</v>
      </c>
      <c r="F12" s="22" t="s">
        <v>91</v>
      </c>
      <c r="G12" s="41">
        <f>C12</f>
        <v>1</v>
      </c>
      <c r="K12" s="8" t="s">
        <v>191</v>
      </c>
    </row>
    <row r="13" spans="1:12" ht="4.5" customHeight="1" x14ac:dyDescent="0.3">
      <c r="A13" s="32"/>
      <c r="B13" s="235"/>
      <c r="C13" s="167"/>
      <c r="D13" s="43"/>
    </row>
    <row r="14" spans="1:12" s="41" customFormat="1" ht="26.25" customHeight="1" x14ac:dyDescent="0.3">
      <c r="A14" s="32">
        <v>7.6</v>
      </c>
      <c r="B14" s="31" t="s">
        <v>192</v>
      </c>
      <c r="C14" s="167">
        <v>1</v>
      </c>
      <c r="D14" s="69" t="str">
        <f>IF(C14&gt;1,"X","√")</f>
        <v>√</v>
      </c>
      <c r="E14" s="217" t="s">
        <v>86</v>
      </c>
      <c r="F14" s="217" t="s">
        <v>91</v>
      </c>
      <c r="G14" s="41">
        <f>C14</f>
        <v>1</v>
      </c>
      <c r="H14" s="207"/>
      <c r="I14" s="207"/>
      <c r="J14" s="207"/>
      <c r="K14" s="8" t="s">
        <v>193</v>
      </c>
      <c r="L14" s="8"/>
    </row>
    <row r="15" spans="1:12" s="41" customFormat="1" ht="6" customHeight="1" thickBot="1" x14ac:dyDescent="0.35">
      <c r="A15" s="66"/>
      <c r="B15" s="235"/>
      <c r="C15" s="65"/>
      <c r="D15" s="43"/>
    </row>
    <row r="16" spans="1:12" s="41" customFormat="1" ht="41.25" thickBot="1" x14ac:dyDescent="0.35">
      <c r="A16" s="66">
        <v>7.7</v>
      </c>
      <c r="B16" s="234" t="s">
        <v>194</v>
      </c>
      <c r="C16" s="154"/>
      <c r="D16" s="69" t="str">
        <f>IF(C16=0,"X","√")</f>
        <v>X</v>
      </c>
      <c r="E16" s="217" t="s">
        <v>145</v>
      </c>
      <c r="F16" s="218" t="s">
        <v>91</v>
      </c>
      <c r="G16" s="41" t="str">
        <f>IF(C16=0,"X","1")</f>
        <v>X</v>
      </c>
    </row>
    <row r="17" spans="1:6" s="41" customFormat="1" x14ac:dyDescent="0.3">
      <c r="A17" s="66"/>
      <c r="B17" s="63"/>
      <c r="C17" s="65"/>
      <c r="D17" s="43"/>
      <c r="E17" s="217"/>
      <c r="F17" s="218"/>
    </row>
    <row r="18" spans="1:6" s="41" customFormat="1" x14ac:dyDescent="0.3">
      <c r="A18" s="66"/>
      <c r="B18" s="63"/>
      <c r="C18" s="65"/>
      <c r="D18" s="43"/>
      <c r="E18" s="217"/>
      <c r="F18" s="218"/>
    </row>
    <row r="19" spans="1:6" s="41" customFormat="1" ht="14.25" thickBot="1" x14ac:dyDescent="0.35">
      <c r="A19" s="59"/>
      <c r="B19" s="49"/>
      <c r="C19" s="49"/>
      <c r="D19" s="50"/>
    </row>
    <row r="20" spans="1:6" s="41" customFormat="1" x14ac:dyDescent="0.3"/>
    <row r="21" spans="1:6" s="41" customFormat="1" ht="15.75" x14ac:dyDescent="0.3">
      <c r="B21" s="140"/>
      <c r="C21" s="138"/>
    </row>
    <row r="22" spans="1:6" s="41" customFormat="1" x14ac:dyDescent="0.3"/>
    <row r="23" spans="1:6" s="41" customFormat="1" hidden="1" x14ac:dyDescent="0.3"/>
    <row r="24" spans="1:6" s="41" customFormat="1" hidden="1" x14ac:dyDescent="0.3"/>
    <row r="25" spans="1:6" s="41" customFormat="1" hidden="1" x14ac:dyDescent="0.3"/>
    <row r="26" spans="1:6" s="41" customFormat="1" ht="14.25" hidden="1" thickBot="1" x14ac:dyDescent="0.35"/>
    <row r="27" spans="1:6" s="41" customFormat="1" hidden="1" x14ac:dyDescent="0.3">
      <c r="B27" s="51" t="s">
        <v>36</v>
      </c>
    </row>
    <row r="28" spans="1:6" s="41" customFormat="1" ht="14.25" hidden="1" thickBot="1" x14ac:dyDescent="0.35">
      <c r="B28" s="52" t="s">
        <v>37</v>
      </c>
    </row>
    <row r="29" spans="1:6" s="41" customFormat="1" hidden="1" x14ac:dyDescent="0.3"/>
    <row r="30" spans="1:6" s="41" customFormat="1" hidden="1" x14ac:dyDescent="0.3"/>
    <row r="31" spans="1:6" s="41" customFormat="1" hidden="1" x14ac:dyDescent="0.3"/>
    <row r="32" spans="1:6" s="41" customFormat="1" ht="14.25" hidden="1" thickBot="1" x14ac:dyDescent="0.35"/>
    <row r="33" spans="2:2" s="41" customFormat="1" ht="14.25" hidden="1" thickBot="1" x14ac:dyDescent="0.35">
      <c r="B33" s="67" t="str">
        <f>IF('A Company Info'!C32&lt;5,"Statement","Policy")</f>
        <v>Statement</v>
      </c>
    </row>
    <row r="34" spans="2:2" s="41" customFormat="1" hidden="1" x14ac:dyDescent="0.3"/>
    <row r="35" spans="2:2" s="41" customFormat="1" hidden="1" x14ac:dyDescent="0.3"/>
    <row r="36" spans="2:2" s="41" customFormat="1" hidden="1" x14ac:dyDescent="0.3"/>
    <row r="37" spans="2:2" s="41" customFormat="1" hidden="1" x14ac:dyDescent="0.3"/>
    <row r="38" spans="2:2" s="41" customFormat="1" hidden="1" x14ac:dyDescent="0.3"/>
    <row r="39" spans="2:2" s="41" customFormat="1" hidden="1" x14ac:dyDescent="0.3"/>
    <row r="40" spans="2:2" s="41" customFormat="1" hidden="1" x14ac:dyDescent="0.3"/>
    <row r="41" spans="2:2" s="41" customFormat="1" hidden="1" x14ac:dyDescent="0.3"/>
    <row r="42" spans="2:2" s="41" customFormat="1" x14ac:dyDescent="0.3"/>
    <row r="43" spans="2:2" s="41" customFormat="1" x14ac:dyDescent="0.3"/>
    <row r="44" spans="2:2" s="41" customFormat="1" x14ac:dyDescent="0.3"/>
    <row r="45" spans="2:2" s="41" customFormat="1" x14ac:dyDescent="0.3"/>
    <row r="46" spans="2:2" s="41" customFormat="1" x14ac:dyDescent="0.3"/>
    <row r="47" spans="2:2" s="41" customFormat="1" x14ac:dyDescent="0.3"/>
    <row r="48" spans="2:2"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row r="223" s="41" customFormat="1" x14ac:dyDescent="0.3"/>
  </sheetData>
  <sheetProtection algorithmName="SHA-512" hashValue="LTOmW34aMpShBgdokBIVcYrsaJIqW2jxV1VrGW8M5Z4dP6e1g4YQ4jyJGVtR0srTlXJgCoC3LXr6fO0+QWrYkQ==" saltValue="/9hGgmlzLETsgrYmR3cJsw==" spinCount="100000" sheet="1" objects="1" scenarios="1"/>
  <mergeCells count="1">
    <mergeCell ref="A1:C1"/>
  </mergeCells>
  <conditionalFormatting sqref="D4">
    <cfRule type="containsText" dxfId="86" priority="13" operator="containsText" text="√">
      <formula>NOT(ISERROR(SEARCH("√",D4)))</formula>
    </cfRule>
    <cfRule type="containsText" dxfId="85" priority="14" operator="containsText" text="X">
      <formula>NOT(ISERROR(SEARCH("X",D4)))</formula>
    </cfRule>
  </conditionalFormatting>
  <conditionalFormatting sqref="D6">
    <cfRule type="containsText" dxfId="84" priority="11" operator="containsText" text="√">
      <formula>NOT(ISERROR(SEARCH("√",D6)))</formula>
    </cfRule>
    <cfRule type="containsText" dxfId="83" priority="12" operator="containsText" text="X">
      <formula>NOT(ISERROR(SEARCH("X",D6)))</formula>
    </cfRule>
  </conditionalFormatting>
  <conditionalFormatting sqref="D8">
    <cfRule type="containsText" dxfId="82" priority="7" operator="containsText" text="√">
      <formula>NOT(ISERROR(SEARCH("√",D8)))</formula>
    </cfRule>
    <cfRule type="containsText" dxfId="81" priority="8" operator="containsText" text="X">
      <formula>NOT(ISERROR(SEARCH("X",D8)))</formula>
    </cfRule>
  </conditionalFormatting>
  <conditionalFormatting sqref="D10">
    <cfRule type="containsText" dxfId="80" priority="9" operator="containsText" text="√">
      <formula>NOT(ISERROR(SEARCH("√",D10)))</formula>
    </cfRule>
    <cfRule type="containsText" dxfId="79" priority="10" operator="containsText" text="X">
      <formula>NOT(ISERROR(SEARCH("X",D10)))</formula>
    </cfRule>
  </conditionalFormatting>
  <conditionalFormatting sqref="D12">
    <cfRule type="containsText" dxfId="78" priority="5" operator="containsText" text="√">
      <formula>NOT(ISERROR(SEARCH("√",D12)))</formula>
    </cfRule>
    <cfRule type="containsText" dxfId="77" priority="6" operator="containsText" text="X">
      <formula>NOT(ISERROR(SEARCH("X",D12)))</formula>
    </cfRule>
  </conditionalFormatting>
  <conditionalFormatting sqref="D14">
    <cfRule type="containsText" dxfId="76" priority="1" operator="containsText" text="√">
      <formula>NOT(ISERROR(SEARCH("√",D14)))</formula>
    </cfRule>
    <cfRule type="containsText" dxfId="75" priority="2" operator="containsText" text="X">
      <formula>NOT(ISERROR(SEARCH("X",D14)))</formula>
    </cfRule>
  </conditionalFormatting>
  <conditionalFormatting sqref="D16">
    <cfRule type="containsText" dxfId="74" priority="3" operator="containsText" text="√">
      <formula>NOT(ISERROR(SEARCH("√",D16)))</formula>
    </cfRule>
    <cfRule type="containsText" dxfId="73" priority="4" operator="containsText" text="X">
      <formula>NOT(ISERROR(SEARCH("X",D16)))</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2</xdr:col>
                    <xdr:colOff>0</xdr:colOff>
                    <xdr:row>3</xdr:row>
                    <xdr:rowOff>9525</xdr:rowOff>
                  </from>
                  <to>
                    <xdr:col>3</xdr:col>
                    <xdr:colOff>0</xdr:colOff>
                    <xdr:row>3</xdr:row>
                    <xdr:rowOff>219075</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4341" r:id="rId6" name="Drop Down 5">
              <controlPr defaultSize="0" autoLine="0" autoPict="0">
                <anchor moveWithCells="1">
                  <from>
                    <xdr:col>2</xdr:col>
                    <xdr:colOff>0</xdr:colOff>
                    <xdr:row>11</xdr:row>
                    <xdr:rowOff>0</xdr:rowOff>
                  </from>
                  <to>
                    <xdr:col>3</xdr:col>
                    <xdr:colOff>0</xdr:colOff>
                    <xdr:row>12</xdr:row>
                    <xdr:rowOff>9525</xdr:rowOff>
                  </to>
                </anchor>
              </controlPr>
            </control>
          </mc:Choice>
        </mc:AlternateContent>
        <mc:AlternateContent xmlns:mc="http://schemas.openxmlformats.org/markup-compatibility/2006">
          <mc:Choice Requires="x14">
            <control shapeId="14342" r:id="rId7" name="Drop Down 6">
              <controlPr defaultSize="0" autoLine="0" autoPict="0">
                <anchor moveWithCells="1">
                  <from>
                    <xdr:col>2</xdr:col>
                    <xdr:colOff>0</xdr:colOff>
                    <xdr:row>13</xdr:row>
                    <xdr:rowOff>0</xdr:rowOff>
                  </from>
                  <to>
                    <xdr:col>3</xdr:col>
                    <xdr:colOff>0</xdr:colOff>
                    <xdr:row>13</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8e9f08-aa2a-42c9-9abe-d6b0e5a3ad11" xsi:nil="true"/>
    <lcf76f155ced4ddcb4097134ff3c332f xmlns="e253a00f-8faf-4b41-aef1-db6554ea26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148723656397418793816220ABCC86" ma:contentTypeVersion="11" ma:contentTypeDescription="Create a new document." ma:contentTypeScope="" ma:versionID="e8872b3fe47297a2d3a3593d3bf143d8">
  <xsd:schema xmlns:xsd="http://www.w3.org/2001/XMLSchema" xmlns:xs="http://www.w3.org/2001/XMLSchema" xmlns:p="http://schemas.microsoft.com/office/2006/metadata/properties" xmlns:ns2="e253a00f-8faf-4b41-aef1-db6554ea2604" xmlns:ns3="e98e9f08-aa2a-42c9-9abe-d6b0e5a3ad11" targetNamespace="http://schemas.microsoft.com/office/2006/metadata/properties" ma:root="true" ma:fieldsID="5af5b89b1b54209d86d75dee7f5d5640" ns2:_="" ns3:_="">
    <xsd:import namespace="e253a00f-8faf-4b41-aef1-db6554ea2604"/>
    <xsd:import namespace="e98e9f08-aa2a-42c9-9abe-d6b0e5a3ad1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3a00f-8faf-4b41-aef1-db6554ea260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aeb1ac3-f103-4bbb-a913-61dd974bf1e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8e9f08-aa2a-42c9-9abe-d6b0e5a3ad1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4ec7162-f311-4728-b7da-f684ddfe57fe}" ma:internalName="TaxCatchAll" ma:showField="CatchAllData" ma:web="e98e9f08-aa2a-42c9-9abe-d6b0e5a3ad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FDDFE-1B63-4ACE-9E5C-B999BA2A8736}">
  <ds:schemaRefs>
    <ds:schemaRef ds:uri="http://purl.org/dc/dcmitype/"/>
    <ds:schemaRef ds:uri="http://schemas.microsoft.com/office/infopath/2007/PartnerControls"/>
    <ds:schemaRef ds:uri="http://purl.org/dc/elements/1.1/"/>
    <ds:schemaRef ds:uri="e253a00f-8faf-4b41-aef1-db6554ea2604"/>
    <ds:schemaRef ds:uri="http://schemas.microsoft.com/office/2006/documentManagement/types"/>
    <ds:schemaRef ds:uri="http://schemas.openxmlformats.org/package/2006/metadata/core-properties"/>
    <ds:schemaRef ds:uri="e98e9f08-aa2a-42c9-9abe-d6b0e5a3ad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80807C88-8717-4E40-BE4C-8F8D49AF3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3a00f-8faf-4b41-aef1-db6554ea2604"/>
    <ds:schemaRef ds:uri="e98e9f08-aa2a-42c9-9abe-d6b0e5a3a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CEFB7-D8A4-4F2D-A57C-B0CD56C181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Input Sheet</vt:lpstr>
      <vt:lpstr>Start</vt:lpstr>
      <vt:lpstr>A Company Info</vt:lpstr>
      <vt:lpstr>B Financial</vt:lpstr>
      <vt:lpstr>C Insurance</vt:lpstr>
      <vt:lpstr>D Health &amp; Safety</vt:lpstr>
      <vt:lpstr>E Experience</vt:lpstr>
      <vt:lpstr>F Quality</vt:lpstr>
      <vt:lpstr>G Training</vt:lpstr>
      <vt:lpstr>H Environment</vt:lpstr>
      <vt:lpstr>I Training, Employment &amp; Data  </vt:lpstr>
      <vt:lpstr>J Cyber Security</vt:lpstr>
      <vt:lpstr>Summary</vt:lpstr>
      <vt:lpstr>Finish</vt:lpstr>
      <vt:lpstr>Main_Contracting</vt:lpstr>
      <vt:lpstr>'A Company Info'!Print_Area</vt:lpstr>
      <vt:lpstr>'B Financial'!Print_Area</vt:lpstr>
      <vt:lpstr>'C Insurance'!Print_Area</vt:lpstr>
      <vt:lpstr>'D Health &amp; Safety'!Print_Area</vt:lpstr>
      <vt:lpstr>'E Experience'!Print_Area</vt:lpstr>
      <vt:lpstr>'F Quality'!Print_Area</vt:lpstr>
      <vt:lpstr>Finish!Print_Area</vt:lpstr>
      <vt:lpstr>'G Training'!Print_Area</vt:lpstr>
      <vt:lpstr>'H Environment'!Print_Area</vt:lpstr>
      <vt:lpstr>'Input Sheet'!Print_Area</vt:lpstr>
      <vt:lpstr>Start!Print_Area</vt:lpstr>
      <vt:lpstr>Summary!Print_Area</vt:lpstr>
    </vt:vector>
  </TitlesOfParts>
  <Manager/>
  <Company>States Of Jersey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Ruane</dc:creator>
  <cp:keywords/>
  <dc:description/>
  <cp:lastModifiedBy>Ryan De La Haye</cp:lastModifiedBy>
  <cp:revision/>
  <dcterms:created xsi:type="dcterms:W3CDTF">2015-08-21T13:22:24Z</dcterms:created>
  <dcterms:modified xsi:type="dcterms:W3CDTF">2025-12-04T12:46:05Z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0x010100E7148723656397418793816220ABCC86</vt:lpwstr>
  </property>
  <property fmtid="{D5CDD505-2E9C-101B-9397-08002B2CF9AE}" pid="3" name="MediaServiceImageTags">
    <vt:lpwstr/>
  </property>
</Properties>
</file>